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43" i="62" s="1"/>
  <c r="D28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<sst xmlns="http://schemas.openxmlformats.org/spreadsheetml/2006/main" count="979" uniqueCount="678">
  <si>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</si>
  <si>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</si>
  <si>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</si>
  <si>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</si>
  <si>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</si>
  <si>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</si>
  <si>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</si>
  <si>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</si>
  <si>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</si>
  <si>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</si>
  <si>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</si>
  <si>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</si>
  <si>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</si>
  <si>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</si>
  <si>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</si>
  <si>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</si>
  <si>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</si>
  <si>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</si>
  <si>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</si>
  <si>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</si>
  <si>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</si>
  <si>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</si>
  <si>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</si>
  <si>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</si>
  <si>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</si>
  <si>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</si>
  <si>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</si>
  <si>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</si>
  <si>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</si>
  <si>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</si>
  <si>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</si>
  <si>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</si>
  <si>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</si>
  <si>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</si>
  <si>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</si>
  <si>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</si>
  <si>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</si>
  <si>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</si>
  <si>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</si>
  <si>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</si>
  <si>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</si>
  <si>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</si>
  <si>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</si>
  <si>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</si>
  <si>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</si>
  <si>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</si>
  <si>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</si>
  <si>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</si>
  <si>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</si>
  <si>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</si>
  <si>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</si>
  <si>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</si>
  <si>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</si>
  <si>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</si>
  <si>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</si>
  <si>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</si>
  <si>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</si>
  <si>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</si>
  <si>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</si>
  <si>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</si>
  <si>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</si>
  <si>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</si>
  <si>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</si>
  <si>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</si>
  <si>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</si>
  <si>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</si>
  <si>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</si>
  <si>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</si>
  <si>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</si>
  <si>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</si>
  <si>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</si>
  <si>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</si>
  <si>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</si>
  <si>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</si>
  <si>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</si>
  <si>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</si>
  <si>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</si>
  <si>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</si>
  <si>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</si>
  <si>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</si>
  <si>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</si>
  <si>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</si>
  <si>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</si>
  <si>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</si>
  <si>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</si>
  <si>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</si>
  <si>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</si>
  <si>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</si>
  <si>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</si>
  <si>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</si>
  <si>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</si>
  <si>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</si>
  <si>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</si>
  <si>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</si>
  <si>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</si>
  <si>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</si>
  <si>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</si>
  <si>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</si>
  <si>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</si>
  <si>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</si>
  <si>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</si>
  <si>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</si>
  <si>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</si>
  <si>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</si>
  <si>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</si>
  <si>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</si>
  <si>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</si>
  <si>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</si>
  <si>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</si>
  <si>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</si>
  <si>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</si>
  <si>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</si>
  <si>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</si>
  <si>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</si>
  <si>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</si>
  <si>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</si>
  <si>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</si>
  <si>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</si>
  <si>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</si>
  <si>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</si>
  <si>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</si>
  <si>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</si>
  <si>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</si>
  <si>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</si>
  <si>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</si>
  <si>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</si>
  <si>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</si>
  <si>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</si>
  <si>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</si>
  <si>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</si>
  <si>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</si>
  <si>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</si>
  <si>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</si>
  <si>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</si>
  <si>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</si>
  <si>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</si>
  <si>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</si>
  <si>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</si>
  <si>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</si>
  <si>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</si>
  <si>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</si>
  <si>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</si>
  <si>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</si>
  <si>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</si>
  <si>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</si>
  <si>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</si>
  <si>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</si>
  <si>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</si>
  <si>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</si>
  <si>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</si>
  <si>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</si>
  <si>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</si>
  <si>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</si>
  <si>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</si>
  <si>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</si>
  <si>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</si>
  <si>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</si>
  <si>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</si>
  <si>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</si>
  <si>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</si>
  <si>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</si>
  <si>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</si>
  <si>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</si>
  <si>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</si>
  <si>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</si>
  <si>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</si>
  <si>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</si>
  <si>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</si>
  <si>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</si>
  <si>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</si>
  <si>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</si>
  <si>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</si>
  <si>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</si>
  <si>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</si>
  <si>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</si>
  <si>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</si>
  <si>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</si>
  <si>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</si>
  <si>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</si>
  <si>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</si>
  <si>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</si>
  <si>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</si>
  <si>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</si>
  <si>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</si>
  <si>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</si>
  <si>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</si>
  <si>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</si>
  <si>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</si>
  <si>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</si>
  <si>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</si>
  <si>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</si>
  <si>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</si>
  <si>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</si>
  <si>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</si>
  <si>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</si>
  <si>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</si>
  <si>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</si>
  <si>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</si>
  <si>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</si>
  <si>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</si>
  <si>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</si>
  <si>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</si>
  <si>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</si>
  <si>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</si>
  <si>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</si>
  <si>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</si>
  <si>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</si>
  <si>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</si>
  <si>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</si>
  <si>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</si>
  <si>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</si>
  <si>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</si>
  <si>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</si>
  <si>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</si>
  <si>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</si>
  <si>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</si>
  <si>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</si>
  <si>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</si>
  <si>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</si>
  <si>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</si>
  <si>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</si>
  <si>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</si>
  <si>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</si>
  <si>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</si>
  <si>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</si>
  <si>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</si>
  <si>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</si>
  <si>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</si>
  <si>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</si>
  <si>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</si>
  <si>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</si>
  <si>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</si>
  <si>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</si>
  <si>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</si>
  <si>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</si>
  <si>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</si>
  <si>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</si>
  <si>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</si>
  <si>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</si>
  <si>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</si>
  <si>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</si>
  <si>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</si>
  <si>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</si>
  <si>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</si>
  <si>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</si>
  <si>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</si>
  <si>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</si>
  <si>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</si>
  <si>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</si>
  <si>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</si>
  <si>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</si>
  <si>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</si>
  <si>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</si>
  <si>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</si>
  <si>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</si>
  <si>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</si>
  <si>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</si>
  <si>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</si>
  <si>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</si>
  <si>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</si>
  <si>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</si>
  <si>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</si>
  <si>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</si>
  <si>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</si>
  <si>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</si>
  <si>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</si>
  <si>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</si>
  <si>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</si>
  <si>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</si>
  <si>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</si>
  <si>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</si>
  <si>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</si>
  <si>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</si>
  <si>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</si>
  <si>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</si>
  <si>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</si>
  <si>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</si>
  <si>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</si>
  <si>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</si>
  <si>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</si>
  <si>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</si>
  <si>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</si>
  <si>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</si>
  <si>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</si>
  <si>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</si>
  <si>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</si>
  <si>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</si>
  <si>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</si>
  <si>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</si>
  <si>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</si>
  <si>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</si>
  <si>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</si>
  <si>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</si>
  <si>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</si>
  <si>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</si>
  <si>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</si>
  <si>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</si>
  <si>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</si>
  <si>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</si>
  <si>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</si>
  <si>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</si>
  <si>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</si>
  <si>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</si>
  <si>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</si>
  <si>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</si>
  <si>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</si>
  <si>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</si>
  <si>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</si>
  <si>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</si>
  <si>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</si>
  <si>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</si>
  <si>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</si>
  <si>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</si>
  <si>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</si>
  <si>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</si>
  <si>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</si>
  <si>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</si>
  <si>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</si>
  <si>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</si>
  <si>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</si>
  <si>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</si>
  <si>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</si>
  <si>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</si>
  <si>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</si>
  <si>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</si>
  <si>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</si>
  <si>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</si>
  <si>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</si>
  <si>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</si>
  <si>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</si>
  <si>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</si>
  <si>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</si>
  <si>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</si>
  <si>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</si>
  <si>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</si>
  <si>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</si>
  <si>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</si>
  <si>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</si>
  <si>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</si>
  <si>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</si>
  <si>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</si>
  <si>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</si>
  <si>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</si>
  <si>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</si>
  <si>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</si>
  <si>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</si>
  <si>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</si>
  <si>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</si>
  <si>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</si>
  <si>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</si>
  <si>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</si>
  <si>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</si>
  <si>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</si>
  <si>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</si>
  <si>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</si>
  <si>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</si>
  <si>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</si>
  <si>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</si>
  <si>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</si>
  <si>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</si>
  <si>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</si>
  <si>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</si>
  <si>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</si>
  <si>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</si>
  <si>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</si>
  <si>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</si>
  <si>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</si>
  <si>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</si>
  <si>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</si>
  <si>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</si>
  <si>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</si>
  <si>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</si>
  <si>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</si>
  <si>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</si>
  <si>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</si>
  <si>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</si>
  <si>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</si>
  <si>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</si>
  <si>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</si>
  <si>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</si>
  <si>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</si>
  <si>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</si>
  <si>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</si>
  <si>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</si>
  <si>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</si>
  <si>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</si>
  <si>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</si>
  <si>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</si>
  <si>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</si>
  <si>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</si>
  <si>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</si>
  <si>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</si>
  <si>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</si>
  <si>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</si>
  <si>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</si>
  <si>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</si>
  <si>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</si>
  <si>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</si>
  <si>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</si>
  <si>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</si>
  <si>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</si>
  <si>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</si>
  <si>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</si>
  <si>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</si>
  <si>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</si>
  <si>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</si>
  <si>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</si>
  <si>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</si>
  <si>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</si>
  <si>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</si>
  <si>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</si>
  <si>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</si>
  <si>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</si>
  <si>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</si>
  <si>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</si>
  <si>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</si>
  <si>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</si>
  <si>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</si>
  <si>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</si>
  <si>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</si>
  <si>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</si>
  <si>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</si>
  <si>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</si>
  <si>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</si>
  <si>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</si>
  <si>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</si>
  <si>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</si>
  <si>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</si>
  <si>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</si>
  <si>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</si>
  <si>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</si>
  <si>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</si>
  <si>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</si>
  <si>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</si>
  <si>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</si>
  <si>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</si>
  <si>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</si>
  <si>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</si>
  <si>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</si>
  <si>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</si>
  <si>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</si>
  <si>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</si>
  <si>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</si>
  <si>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</si>
  <si>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</si>
  <si>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</si>
  <si>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</si>
  <si>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</si>
  <si>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</si>
  <si>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</si>
  <si>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</si>
  <si>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</si>
  <si>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</si>
  <si>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</si>
  <si>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</si>
  <si>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</si>
  <si>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</si>
  <si>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</si>
  <si>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</si>
  <si>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</si>
  <si>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</si>
  <si>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</si>
  <si>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</si>
  <si>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</si>
  <si>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</si>
  <si>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</si>
  <si>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</si>
  <si>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</si>
  <si>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</si>
  <si>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</si>
  <si>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</si>
  <si>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</si>
  <si>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</si>
  <si>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</si>
  <si>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</si>
  <si>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</si>
  <si>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</si>
  <si>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</si>
  <si>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</si>
  <si>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</si>
  <si>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</si>
  <si>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</si>
  <si>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</si>
  <si>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</si>
  <si>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</si>
  <si>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</si>
  <si>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</si>
  <si>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</si>
  <si>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</si>
  <si>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</si>
  <si>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</si>
  <si>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</si>
  <si>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</si>
  <si>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</si>
  <si>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</si>
  <si>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</si>
  <si>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</si>
  <si>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</si>
  <si>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</si>
  <si>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</si>
  <si>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</si>
  <si>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</si>
  <si>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</si>
  <si>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</si>
  <si>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</si>
  <si>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</si>
  <si>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</si>
  <si>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</si>
  <si>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</si>
  <si>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</si>
  <si>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</si>
  <si>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</si>
  <si>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</si>
  <si>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</si>
  <si>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</si>
  <si>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</si>
  <si>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</si>
  <si>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</si>
  <si>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</si>
  <si>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</si>
  <si>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</si>
  <si>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</si>
  <si>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</si>
  <si>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</si>
  <si>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</si>
  <si>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</si>
  <si>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</si>
  <si>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</si>
  <si>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</si>
  <si>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</si>
  <si>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</si>
  <si>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</si>
  <si>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</si>
  <si>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</si>
  <si>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</si>
  <si>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</si>
  <si>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</si>
  <si>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</si>
  <si>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</si>
  <si>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</si>
  <si>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</si>
  <si>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</si>
  <si>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</si>
  <si>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</si>
  <si>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</si>
  <si>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</si>
  <si>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</si>
  <si>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</si>
  <si>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</si>
  <si>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</si>
  <si>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</si>
  <si>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</si>
  <si>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</si>
  <si>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</si>
  <si>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</si>
  <si>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</si>
  <si>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</si>
  <si>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</si>
  <si>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</si>
  <si>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</si>
  <si>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</si>
  <si>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</si>
  <si>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</si>
  <si>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</si>
  <si>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</si>
  <si>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</si>
  <si>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</si>
  <si>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</si>
  <si>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</si>
  <si>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</si>
  <si>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</si>
  <si>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</si>
  <si>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</si>
  <si>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</si>
  <si>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</si>
  <si>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</si>
  <si>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</si>
  <si>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</si>
  <si>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</si>
  <si>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</si>
  <si>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</si>
  <si>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</si>
  <si>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</si>
  <si>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</si>
  <si>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</si>
  <si>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</si>
  <si>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</si>
  <si>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</si>
  <si>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</si>
  <si>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</si>
  <si>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</si>
  <si>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</si>
  <si>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</si>
  <si>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</si>
  <si>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</si>
  <si>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</si>
  <si>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</si>
  <si>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</si>
  <si>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</si>
  <si>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</si>
  <si>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</si>
  <si>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</si>
  <si>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</si>
  <si>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</si>
  <si>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</si>
  <si>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</si>
  <si>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</si>
  <si>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</si>
  <si>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</si>
  <si>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</si>
  <si>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</si>
  <si>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</si>
  <si>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</si>
  <si>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</si>
  <si>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</si>
  <si>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</si>
  <si>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</si>
  <si>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</si>
  <si>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</si>
  <si>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</si>
  <si>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</si>
  <si>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</si>
  <si>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</si>
  <si>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</si>
  <si>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</si>
  <si>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</si>
  <si>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</si>
  <si>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</si>
  <si>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</si>
  <si>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</si>
  <si>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</si>
  <si>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</si>
  <si>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</si>
  <si>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</si>
  <si>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</si>
  <si>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</si>
  <si>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</si>
  <si>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</si>
  <si>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</si>
  <si>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</si>
  <si>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</si>
  <si>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</si>
  <si>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</si>
  <si>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</si>
  <si>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</si>
  <si>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</si>
  <si>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</si>
  <si>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</si>
  <si>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</si>
  <si>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</si>
  <si>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</si>
  <si>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</si>
  <si>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</si>
  <si>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</si>
  <si>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</si>
  <si>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</si>
  <si>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</si>
  <si>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</si>
  <si>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</si>
  <si>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</si>
  <si>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</si>
  <si>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</si>
  <si>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</si>
  <si>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</si>
  <si>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</si>
  <si>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</si>
  <si>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</si>
  <si>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</si>
  <si>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</si>
  <si>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</si>
  <si>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</si>
  <si>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</si>
  <si>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Comité Municipal de Agua Potable y Alcantarillado de Juventino Rosas</t>
  </si>
  <si>
    <t>Correspondiente del 1 de Enero 31 de Diciembre de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</si>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</sst>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9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3" fillId="0" borderId="0" xfId="3" applyNumberFormat="1" applyFont="1" applyAlignment="1" applyProtection="1">
      <alignment horizontal="center" vertical="top"/>
      <protection locked="0"/>
    </xf>
    <xf numFmtId="4" fontId="3" fillId="0" borderId="0" xfId="3" applyNumberFormat="1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</cellXfs>
  <cellStyles count="33">
    <cellStyle name="Euro" xfId="21"/>
    <cellStyle name="Hipervínculo" xfId="11" builtinId="8"/>
    <cellStyle name="Millares" xfId="18" builtinId="3"/>
    <cellStyle name="Millares 2" xfId="1"/>
    <cellStyle name="Millares 2 2" xfId="15"/>
    <cellStyle name="Millares 2 2 2" xfId="23"/>
    <cellStyle name="Millares 2 3" xfId="16"/>
    <cellStyle name="Millares 2 3 2" xfId="24"/>
    <cellStyle name="Millares 2 4" xfId="22"/>
    <cellStyle name="Millares 3" xfId="19"/>
    <cellStyle name="Millares 3 2" xfId="25"/>
    <cellStyle name="Millares 4" xfId="17"/>
    <cellStyle name="Moneda 2" xfId="2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8"/>
    <cellStyle name="Normal 4 3" xfId="27"/>
    <cellStyle name="Normal 5" xfId="5"/>
    <cellStyle name="Normal 5 2" xfId="30"/>
    <cellStyle name="Normal 5 3" xfId="29"/>
    <cellStyle name="Normal 56" xfId="6"/>
    <cellStyle name="Normal 6" xfId="31"/>
    <cellStyle name="Normal 6 2" xfId="32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H33" sqref="H3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ht="10.15" x14ac:dyDescent="0.2">
      <c r="A26" s="94" t="s">
        <v>580</v>
      </c>
      <c r="B26" s="95" t="s">
        <v>343</v>
      </c>
    </row>
    <row r="27" spans="1:2" ht="10.15" x14ac:dyDescent="0.2">
      <c r="A27" s="94" t="s">
        <v>581</v>
      </c>
      <c r="B27" s="95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636</v>
      </c>
    </row>
    <row r="41" spans="1:2" ht="10.9" thickBot="1" x14ac:dyDescent="0.25">
      <c r="A41" s="11"/>
      <c r="B41" s="12"/>
    </row>
    <row r="44" spans="1:2" ht="10.15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selection activeCell="B27" sqref="B27:D28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3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39397811.159999996</v>
      </c>
    </row>
    <row r="6" spans="1:3" ht="10.15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4" x14ac:dyDescent="0.2">
      <c r="A17" s="70">
        <v>3.2</v>
      </c>
      <c r="B17" s="63" t="s">
        <v>534</v>
      </c>
      <c r="C17" s="147">
        <v>0</v>
      </c>
    </row>
    <row r="18" spans="1:4" ht="10.15" x14ac:dyDescent="0.2">
      <c r="A18" s="70">
        <v>3.3</v>
      </c>
      <c r="B18" s="65" t="s">
        <v>535</v>
      </c>
      <c r="C18" s="148">
        <v>0</v>
      </c>
    </row>
    <row r="19" spans="1:4" ht="10.15" x14ac:dyDescent="0.2">
      <c r="A19" s="59"/>
      <c r="B19" s="71"/>
      <c r="C19" s="72"/>
    </row>
    <row r="20" spans="1:4" ht="10.15" x14ac:dyDescent="0.2">
      <c r="A20" s="73" t="s">
        <v>82</v>
      </c>
      <c r="B20" s="73"/>
      <c r="C20" s="145">
        <f>C5+C7-C15</f>
        <v>39397811.159999996</v>
      </c>
    </row>
    <row r="22" spans="1:4" ht="10.15" x14ac:dyDescent="0.2">
      <c r="B22" s="39" t="s">
        <v>637</v>
      </c>
    </row>
    <row r="27" spans="1:4" x14ac:dyDescent="0.2">
      <c r="B27" s="196" t="s">
        <v>674</v>
      </c>
      <c r="C27" s="194" t="s">
        <v>675</v>
      </c>
      <c r="D27" s="194"/>
    </row>
    <row r="28" spans="1:4" ht="22.5" x14ac:dyDescent="0.2">
      <c r="B28" s="196" t="s">
        <v>676</v>
      </c>
      <c r="C28" s="195" t="s">
        <v>677</v>
      </c>
      <c r="D28" s="195"/>
    </row>
  </sheetData>
  <mergeCells count="6">
    <mergeCell ref="C28:D28"/>
    <mergeCell ref="A1:C1"/>
    <mergeCell ref="A2:C2"/>
    <mergeCell ref="A3:C3"/>
    <mergeCell ref="A4:C4"/>
    <mergeCell ref="C27:D27"/>
  </mergeCells>
  <pageMargins left="0.51181102362204722" right="0.70866141732283472" top="0.74803149606299213" bottom="0.74803149606299213" header="0.31496062992125984" footer="0.31496062992125984"/>
  <pageSetup scale="85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workbookViewId="0">
      <selection activeCell="B45" sqref="B45:D4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ht="10.15" x14ac:dyDescent="0.2">
      <c r="A4" s="179" t="s">
        <v>626</v>
      </c>
      <c r="B4" s="180"/>
      <c r="C4" s="181"/>
    </row>
    <row r="5" spans="1:3" ht="10.15" x14ac:dyDescent="0.2">
      <c r="A5" s="84" t="s">
        <v>538</v>
      </c>
      <c r="B5" s="58"/>
      <c r="C5" s="149">
        <v>33849385.07</v>
      </c>
    </row>
    <row r="6" spans="1:3" ht="10.15" x14ac:dyDescent="0.2">
      <c r="A6" s="78"/>
      <c r="B6" s="60"/>
      <c r="C6" s="79"/>
    </row>
    <row r="7" spans="1:3" ht="10.15" x14ac:dyDescent="0.2">
      <c r="A7" s="68" t="s">
        <v>539</v>
      </c>
      <c r="B7" s="80"/>
      <c r="C7" s="146">
        <f>SUM(C8:C28)</f>
        <v>3153990.1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159741.89000000001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35343.97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21619.83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2937284.41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888336.22</v>
      </c>
    </row>
    <row r="31" spans="1:3" x14ac:dyDescent="0.2">
      <c r="A31" s="90" t="s">
        <v>560</v>
      </c>
      <c r="B31" s="77" t="s">
        <v>441</v>
      </c>
      <c r="C31" s="150">
        <v>888336.22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4" x14ac:dyDescent="0.2">
      <c r="A33" s="90" t="s">
        <v>562</v>
      </c>
      <c r="B33" s="77" t="s">
        <v>451</v>
      </c>
      <c r="C33" s="150">
        <v>0</v>
      </c>
    </row>
    <row r="34" spans="1:4" x14ac:dyDescent="0.2">
      <c r="A34" s="90" t="s">
        <v>563</v>
      </c>
      <c r="B34" s="77" t="s">
        <v>564</v>
      </c>
      <c r="C34" s="150">
        <v>0</v>
      </c>
    </row>
    <row r="35" spans="1:4" x14ac:dyDescent="0.2">
      <c r="A35" s="90" t="s">
        <v>565</v>
      </c>
      <c r="B35" s="77" t="s">
        <v>566</v>
      </c>
      <c r="C35" s="150">
        <v>0</v>
      </c>
    </row>
    <row r="36" spans="1:4" x14ac:dyDescent="0.2">
      <c r="A36" s="90" t="s">
        <v>567</v>
      </c>
      <c r="B36" s="77" t="s">
        <v>459</v>
      </c>
      <c r="C36" s="150">
        <v>0</v>
      </c>
    </row>
    <row r="37" spans="1:4" ht="10.15" x14ac:dyDescent="0.2">
      <c r="A37" s="90" t="s">
        <v>568</v>
      </c>
      <c r="B37" s="85" t="s">
        <v>569</v>
      </c>
      <c r="C37" s="152">
        <v>0</v>
      </c>
    </row>
    <row r="38" spans="1:4" ht="10.15" x14ac:dyDescent="0.2">
      <c r="A38" s="78"/>
      <c r="B38" s="81"/>
      <c r="C38" s="82"/>
    </row>
    <row r="39" spans="1:4" ht="10.15" x14ac:dyDescent="0.2">
      <c r="A39" s="83" t="s">
        <v>84</v>
      </c>
      <c r="B39" s="58"/>
      <c r="C39" s="145">
        <f>C5-C7+C30</f>
        <v>31583731.189999998</v>
      </c>
    </row>
    <row r="41" spans="1:4" ht="10.15" x14ac:dyDescent="0.2">
      <c r="B41" s="39" t="s">
        <v>637</v>
      </c>
    </row>
    <row r="45" spans="1:4" x14ac:dyDescent="0.2">
      <c r="B45" s="196" t="s">
        <v>674</v>
      </c>
      <c r="C45" s="194" t="s">
        <v>675</v>
      </c>
      <c r="D45" s="194"/>
    </row>
    <row r="46" spans="1:4" ht="22.5" x14ac:dyDescent="0.2">
      <c r="B46" s="196" t="s">
        <v>676</v>
      </c>
      <c r="C46" s="195" t="s">
        <v>677</v>
      </c>
      <c r="D46" s="195"/>
    </row>
  </sheetData>
  <mergeCells count="6">
    <mergeCell ref="C46:D46"/>
    <mergeCell ref="A1:C1"/>
    <mergeCell ref="A2:C2"/>
    <mergeCell ref="A3:C3"/>
    <mergeCell ref="A4:C4"/>
    <mergeCell ref="C45:D4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1" workbookViewId="0">
      <selection activeCell="E62" sqref="E6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ht="10.15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ht="10.15" x14ac:dyDescent="0.2">
      <c r="A39" s="43">
        <v>8000</v>
      </c>
      <c r="B39" s="44" t="s">
        <v>97</v>
      </c>
    </row>
    <row r="40" spans="1:6" ht="10.15" x14ac:dyDescent="0.2">
      <c r="A40" s="29">
        <v>8110</v>
      </c>
      <c r="B40" s="29" t="s">
        <v>96</v>
      </c>
      <c r="C40" s="34">
        <v>0</v>
      </c>
      <c r="D40" s="34">
        <v>78795622.319999993</v>
      </c>
      <c r="E40" s="34">
        <v>-78795622.319999993</v>
      </c>
      <c r="F40" s="34">
        <f t="shared" si="0"/>
        <v>0</v>
      </c>
    </row>
    <row r="41" spans="1:6" ht="10.15" x14ac:dyDescent="0.2">
      <c r="A41" s="29">
        <v>8120</v>
      </c>
      <c r="B41" s="29" t="s">
        <v>95</v>
      </c>
      <c r="C41" s="34">
        <v>0</v>
      </c>
      <c r="D41" s="34">
        <v>119867538.14</v>
      </c>
      <c r="E41" s="34">
        <v>-119867538.14</v>
      </c>
      <c r="F41" s="34">
        <f t="shared" si="0"/>
        <v>0</v>
      </c>
    </row>
    <row r="42" spans="1:6" ht="10.15" x14ac:dyDescent="0.2">
      <c r="A42" s="29">
        <v>8130</v>
      </c>
      <c r="B42" s="29" t="s">
        <v>94</v>
      </c>
      <c r="C42" s="34">
        <v>0</v>
      </c>
      <c r="D42" s="34">
        <v>24233267.719999999</v>
      </c>
      <c r="E42" s="34">
        <v>-24233267.719999999</v>
      </c>
      <c r="F42" s="34">
        <f t="shared" si="0"/>
        <v>0</v>
      </c>
    </row>
    <row r="43" spans="1:6" ht="10.15" x14ac:dyDescent="0.2">
      <c r="A43" s="29">
        <v>8140</v>
      </c>
      <c r="B43" s="29" t="s">
        <v>93</v>
      </c>
      <c r="C43" s="34">
        <v>0</v>
      </c>
      <c r="D43" s="34">
        <v>73075107.359999999</v>
      </c>
      <c r="E43" s="34">
        <v>-73075107.359999999</v>
      </c>
      <c r="F43" s="34">
        <f t="shared" si="0"/>
        <v>0</v>
      </c>
    </row>
    <row r="44" spans="1:6" ht="10.15" x14ac:dyDescent="0.2">
      <c r="A44" s="29">
        <v>8150</v>
      </c>
      <c r="B44" s="29" t="s">
        <v>92</v>
      </c>
      <c r="C44" s="34">
        <v>0</v>
      </c>
      <c r="D44" s="34">
        <v>95634270.420000002</v>
      </c>
      <c r="E44" s="34">
        <v>-95634270.420000002</v>
      </c>
      <c r="F44" s="34">
        <f t="shared" si="0"/>
        <v>0</v>
      </c>
    </row>
    <row r="45" spans="1:6" ht="10.15" x14ac:dyDescent="0.2">
      <c r="A45" s="29">
        <v>8210</v>
      </c>
      <c r="B45" s="29" t="s">
        <v>91</v>
      </c>
      <c r="C45" s="34">
        <v>0</v>
      </c>
      <c r="D45" s="34">
        <v>37629625.57</v>
      </c>
      <c r="E45" s="34">
        <v>-37629625.57</v>
      </c>
      <c r="F45" s="34">
        <f t="shared" si="0"/>
        <v>0</v>
      </c>
    </row>
    <row r="46" spans="1:6" ht="10.15" x14ac:dyDescent="0.2">
      <c r="A46" s="29">
        <v>8220</v>
      </c>
      <c r="B46" s="29" t="s">
        <v>90</v>
      </c>
      <c r="C46" s="34">
        <v>0</v>
      </c>
      <c r="D46" s="34">
        <v>253876189.19999999</v>
      </c>
      <c r="E46" s="34">
        <v>-253876189.19999999</v>
      </c>
      <c r="F46" s="34">
        <f t="shared" si="0"/>
        <v>0</v>
      </c>
    </row>
    <row r="47" spans="1:6" ht="10.15" x14ac:dyDescent="0.2">
      <c r="A47" s="29">
        <v>8230</v>
      </c>
      <c r="B47" s="29" t="s">
        <v>89</v>
      </c>
      <c r="C47" s="34">
        <v>0</v>
      </c>
      <c r="D47" s="34">
        <v>175994064.53</v>
      </c>
      <c r="E47" s="34">
        <v>-175994064.53</v>
      </c>
      <c r="F47" s="34">
        <f t="shared" si="0"/>
        <v>0</v>
      </c>
    </row>
    <row r="48" spans="1:6" ht="10.15" x14ac:dyDescent="0.2">
      <c r="A48" s="29">
        <v>8240</v>
      </c>
      <c r="B48" s="29" t="s">
        <v>88</v>
      </c>
      <c r="C48" s="34">
        <v>0</v>
      </c>
      <c r="D48" s="34">
        <v>100233692.61</v>
      </c>
      <c r="E48" s="34">
        <v>-100233692.61</v>
      </c>
      <c r="F48" s="34">
        <f t="shared" si="0"/>
        <v>0</v>
      </c>
    </row>
    <row r="49" spans="1:6" ht="10.15" x14ac:dyDescent="0.2">
      <c r="A49" s="29">
        <v>8250</v>
      </c>
      <c r="B49" s="29" t="s">
        <v>87</v>
      </c>
      <c r="C49" s="34">
        <v>0</v>
      </c>
      <c r="D49" s="34">
        <v>86113001.950000003</v>
      </c>
      <c r="E49" s="34">
        <v>-86113001.950000003</v>
      </c>
      <c r="F49" s="34">
        <f t="shared" si="0"/>
        <v>0</v>
      </c>
    </row>
    <row r="50" spans="1:6" ht="10.15" x14ac:dyDescent="0.2">
      <c r="A50" s="29">
        <v>8260</v>
      </c>
      <c r="B50" s="29" t="s">
        <v>86</v>
      </c>
      <c r="C50" s="34">
        <v>0</v>
      </c>
      <c r="D50" s="34">
        <v>86113001.950000003</v>
      </c>
      <c r="E50" s="34">
        <v>-86113001.950000003</v>
      </c>
      <c r="F50" s="34">
        <f t="shared" si="0"/>
        <v>0</v>
      </c>
    </row>
    <row r="51" spans="1:6" ht="10.15" x14ac:dyDescent="0.2">
      <c r="A51" s="29">
        <v>8270</v>
      </c>
      <c r="B51" s="29" t="s">
        <v>85</v>
      </c>
      <c r="C51" s="34">
        <v>0</v>
      </c>
      <c r="D51" s="34">
        <v>93830578.579999998</v>
      </c>
      <c r="E51" s="34">
        <v>-93830578.579999998</v>
      </c>
      <c r="F51" s="34">
        <f t="shared" si="0"/>
        <v>0</v>
      </c>
    </row>
    <row r="53" spans="1:6" ht="10.15" x14ac:dyDescent="0.2">
      <c r="B53" s="29" t="s">
        <v>637</v>
      </c>
    </row>
    <row r="57" spans="1:6" x14ac:dyDescent="0.2">
      <c r="B57" s="196" t="s">
        <v>674</v>
      </c>
      <c r="C57" s="194" t="s">
        <v>675</v>
      </c>
      <c r="D57" s="194"/>
    </row>
    <row r="58" spans="1:6" ht="22.5" x14ac:dyDescent="0.2">
      <c r="B58" s="196" t="s">
        <v>676</v>
      </c>
      <c r="C58" s="195" t="s">
        <v>677</v>
      </c>
      <c r="D58" s="195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57:D57"/>
    <mergeCell ref="C58:D58"/>
  </mergeCells>
  <pageMargins left="0.11811023622047245" right="0.31496062992125984" top="0.74803149606299213" bottom="0.74803149606299213" header="0.31496062992125984" footer="0.31496062992125984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ht="10.15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ht="10.15" x14ac:dyDescent="0.2">
      <c r="A25" s="120" t="s">
        <v>523</v>
      </c>
      <c r="B25" s="120"/>
      <c r="C25" s="120"/>
      <c r="D25" s="120"/>
    </row>
    <row r="26" spans="1:4" s="119" customFormat="1" ht="10.15" x14ac:dyDescent="0.2">
      <c r="A26" s="120" t="s">
        <v>524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ht="10.15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130" zoomScale="106" zoomScaleNormal="106" workbookViewId="0">
      <selection activeCell="B157" sqref="B157:F15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3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ht="10.15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ht="10.15" x14ac:dyDescent="0.2">
      <c r="A10" s="22">
        <v>1121</v>
      </c>
      <c r="B10" s="20" t="s">
        <v>199</v>
      </c>
      <c r="C10" s="24">
        <v>3599998.35</v>
      </c>
    </row>
    <row r="11" spans="1:8" ht="10.15" x14ac:dyDescent="0.2">
      <c r="A11" s="22">
        <v>1211</v>
      </c>
      <c r="B11" s="20" t="s">
        <v>200</v>
      </c>
      <c r="C11" s="24">
        <v>0</v>
      </c>
    </row>
    <row r="13" spans="1:8" ht="10.15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ht="10.15" x14ac:dyDescent="0.2">
      <c r="A15" s="22">
        <v>1122</v>
      </c>
      <c r="B15" s="20" t="s">
        <v>201</v>
      </c>
      <c r="C15" s="24">
        <v>133667.45000000001</v>
      </c>
      <c r="D15" s="24">
        <v>133368.39000000001</v>
      </c>
      <c r="E15" s="24">
        <v>138791.92000000001</v>
      </c>
      <c r="F15" s="24">
        <v>138870.82999999999</v>
      </c>
      <c r="G15" s="24">
        <v>139881.92000000001</v>
      </c>
    </row>
    <row r="16" spans="1:8" ht="10.15" x14ac:dyDescent="0.2">
      <c r="A16" s="22">
        <v>1124</v>
      </c>
      <c r="B16" s="20" t="s">
        <v>202</v>
      </c>
      <c r="C16" s="24">
        <v>30378.66</v>
      </c>
      <c r="D16" s="24">
        <v>30378.66</v>
      </c>
      <c r="E16" s="24">
        <v>30378.66</v>
      </c>
      <c r="F16" s="24">
        <v>30378.66</v>
      </c>
      <c r="G16" s="24">
        <v>798.66</v>
      </c>
    </row>
    <row r="18" spans="1:8" ht="10.15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ht="10.15" x14ac:dyDescent="0.2">
      <c r="A20" s="22">
        <v>1123</v>
      </c>
      <c r="B20" s="20" t="s">
        <v>208</v>
      </c>
      <c r="C20" s="24">
        <v>190212.28</v>
      </c>
      <c r="D20" s="24">
        <v>190212.28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5000</v>
      </c>
      <c r="D21" s="24">
        <v>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584</v>
      </c>
      <c r="C23" s="24">
        <v>19108598.260000002</v>
      </c>
      <c r="D23" s="24">
        <v>19108598.260000002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30000</v>
      </c>
      <c r="D25" s="24">
        <v>30000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505284.46</v>
      </c>
      <c r="D27" s="24">
        <v>505284.46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ht="10.15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ht="10.15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ht="10.15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ht="10.15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ht="10.15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ht="10.15" x14ac:dyDescent="0.2">
      <c r="A50" s="22">
        <v>1214</v>
      </c>
      <c r="B50" s="20" t="s">
        <v>227</v>
      </c>
      <c r="C50" s="24">
        <v>0</v>
      </c>
    </row>
    <row r="52" spans="1:9" ht="10.15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ht="10.15" x14ac:dyDescent="0.2">
      <c r="A54" s="22">
        <v>1230</v>
      </c>
      <c r="B54" s="20" t="s">
        <v>230</v>
      </c>
      <c r="C54" s="24">
        <f>SUM(C55:C61)</f>
        <v>29084463.829999998</v>
      </c>
      <c r="D54" s="24">
        <f>SUM(D55:D61)</f>
        <v>8339.02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887045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26647895</v>
      </c>
      <c r="D58" s="24">
        <v>8339.02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1130822.29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418701.54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11378677.67</v>
      </c>
      <c r="D62" s="24">
        <f t="shared" ref="D62:E62" si="0">SUM(D63:D70)</f>
        <v>842715.84</v>
      </c>
      <c r="E62" s="24">
        <f t="shared" si="0"/>
        <v>-4173220.6900000004</v>
      </c>
    </row>
    <row r="63" spans="1:9" x14ac:dyDescent="0.2">
      <c r="A63" s="22">
        <v>1241</v>
      </c>
      <c r="B63" s="20" t="s">
        <v>239</v>
      </c>
      <c r="C63" s="24">
        <v>1170853.5</v>
      </c>
      <c r="D63" s="24">
        <v>103244.71</v>
      </c>
      <c r="E63" s="24">
        <v>-498763.26</v>
      </c>
    </row>
    <row r="64" spans="1:9" x14ac:dyDescent="0.2">
      <c r="A64" s="22">
        <v>1242</v>
      </c>
      <c r="B64" s="20" t="s">
        <v>240</v>
      </c>
      <c r="C64" s="24">
        <v>1904.44</v>
      </c>
      <c r="D64" s="24">
        <v>190.44</v>
      </c>
      <c r="E64" s="24">
        <v>-1698.12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871173.64</v>
      </c>
      <c r="D66" s="24">
        <v>58603.45</v>
      </c>
      <c r="E66" s="24">
        <v>-87905.17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9334746.0899999999</v>
      </c>
      <c r="D68" s="24">
        <v>680677.24</v>
      </c>
      <c r="E68" s="24">
        <v>-3584854.14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40009.14</v>
      </c>
      <c r="D74" s="24">
        <f>SUM(D75:D79)</f>
        <v>4000.91</v>
      </c>
      <c r="E74" s="24">
        <f>SUM(E75:E79)</f>
        <v>9864.9599999999991</v>
      </c>
    </row>
    <row r="75" spans="1:9" x14ac:dyDescent="0.2">
      <c r="A75" s="22">
        <v>1251</v>
      </c>
      <c r="B75" s="20" t="s">
        <v>249</v>
      </c>
      <c r="C75" s="24">
        <v>40009.14</v>
      </c>
      <c r="D75" s="24">
        <v>4000.91</v>
      </c>
      <c r="E75" s="24">
        <v>9864.9599999999991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2626960.2599999998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2553960.2599999998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73000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5189064.3100000005</v>
      </c>
      <c r="D110" s="24">
        <f>SUM(D111:D119)</f>
        <v>5189064.3100000005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-0.12</v>
      </c>
      <c r="D111" s="24">
        <f>C111</f>
        <v>-0.12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1564859.36</v>
      </c>
      <c r="D112" s="24">
        <f t="shared" ref="D112:D119" si="1">C112</f>
        <v>1564859.36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485693.79</v>
      </c>
      <c r="D113" s="24">
        <f t="shared" si="1"/>
        <v>485693.79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900693.12</v>
      </c>
      <c r="D117" s="24">
        <f t="shared" si="1"/>
        <v>900693.12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2237818.16</v>
      </c>
      <c r="D119" s="24">
        <f t="shared" si="1"/>
        <v>2237818.16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6" x14ac:dyDescent="0.2">
      <c r="A145" s="22">
        <v>2199</v>
      </c>
      <c r="B145" s="20" t="s">
        <v>300</v>
      </c>
      <c r="C145" s="24">
        <v>0</v>
      </c>
    </row>
    <row r="146" spans="1:6" x14ac:dyDescent="0.2">
      <c r="A146" s="22">
        <v>2240</v>
      </c>
      <c r="B146" s="20" t="s">
        <v>301</v>
      </c>
      <c r="C146" s="24">
        <f>SUM(C147:C149)</f>
        <v>0</v>
      </c>
    </row>
    <row r="147" spans="1:6" x14ac:dyDescent="0.2">
      <c r="A147" s="22">
        <v>2241</v>
      </c>
      <c r="B147" s="20" t="s">
        <v>302</v>
      </c>
      <c r="C147" s="24">
        <v>0</v>
      </c>
    </row>
    <row r="148" spans="1:6" x14ac:dyDescent="0.2">
      <c r="A148" s="22">
        <v>2242</v>
      </c>
      <c r="B148" s="20" t="s">
        <v>303</v>
      </c>
      <c r="C148" s="24">
        <v>0</v>
      </c>
    </row>
    <row r="149" spans="1:6" x14ac:dyDescent="0.2">
      <c r="A149" s="22">
        <v>2249</v>
      </c>
      <c r="B149" s="20" t="s">
        <v>304</v>
      </c>
      <c r="C149" s="24">
        <v>0</v>
      </c>
    </row>
    <row r="151" spans="1:6" x14ac:dyDescent="0.2">
      <c r="B151" s="20" t="s">
        <v>637</v>
      </c>
    </row>
    <row r="157" spans="1:6" x14ac:dyDescent="0.2">
      <c r="B157" s="196" t="s">
        <v>674</v>
      </c>
      <c r="E157" s="194" t="s">
        <v>675</v>
      </c>
      <c r="F157" s="194"/>
    </row>
    <row r="158" spans="1:6" ht="22.5" x14ac:dyDescent="0.2">
      <c r="B158" s="196" t="s">
        <v>676</v>
      </c>
      <c r="E158" s="195" t="s">
        <v>677</v>
      </c>
      <c r="F158" s="195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E158:F158"/>
    <mergeCell ref="E157:F157"/>
  </mergeCells>
  <pageMargins left="0.70866141732283472" right="0.70866141732283472" top="0.19685039370078741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ht="10.15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ht="10.15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ht="10.15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ht="10.15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opLeftCell="A208" zoomScaleNormal="100" workbookViewId="0">
      <selection activeCell="B226" sqref="B226:D22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3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3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3">
      <c r="A3" s="167" t="s">
        <v>673</v>
      </c>
      <c r="B3" s="167"/>
      <c r="C3" s="167"/>
      <c r="D3" s="14" t="s">
        <v>619</v>
      </c>
      <c r="E3" s="25">
        <v>4</v>
      </c>
    </row>
    <row r="4" spans="1:5" ht="10.15" x14ac:dyDescent="0.2">
      <c r="A4" s="18" t="s">
        <v>196</v>
      </c>
      <c r="B4" s="19"/>
      <c r="C4" s="19"/>
      <c r="D4" s="19"/>
      <c r="E4" s="19"/>
    </row>
    <row r="6" spans="1:5" ht="10.1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ht="10.15" x14ac:dyDescent="0.2">
      <c r="A8" s="50">
        <v>4100</v>
      </c>
      <c r="B8" s="51" t="s">
        <v>306</v>
      </c>
      <c r="C8" s="55">
        <f>SUM(C9+C19+C25+C28+C34+C37+C46)</f>
        <v>32710714.309999999</v>
      </c>
      <c r="D8" s="92"/>
      <c r="E8" s="49"/>
    </row>
    <row r="9" spans="1:5" ht="10.1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498</v>
      </c>
      <c r="C34" s="55">
        <f>SUM(C35:C36)</f>
        <v>226217.86</v>
      </c>
      <c r="D34" s="92"/>
      <c r="E34" s="49"/>
    </row>
    <row r="35" spans="1:5" ht="10.15" x14ac:dyDescent="0.2">
      <c r="A35" s="50">
        <v>4151</v>
      </c>
      <c r="B35" s="51" t="s">
        <v>498</v>
      </c>
      <c r="C35" s="55">
        <v>226217.86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32484496.449999999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32484496.449999999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3909535.63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1810169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1810169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2099366.63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2099366.63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2777561.22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2777561.22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2777561.22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31583731.189999998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30695394.969999999</v>
      </c>
      <c r="D99" s="57">
        <f>C99/$C$98</f>
        <v>0.97187361383441417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9812020.7699999996</v>
      </c>
      <c r="D100" s="57">
        <f t="shared" ref="D100:D163" si="0">C100/$C$98</f>
        <v>0.31066692883666225</v>
      </c>
      <c r="E100" s="56"/>
    </row>
    <row r="101" spans="1:5" x14ac:dyDescent="0.2">
      <c r="A101" s="54">
        <v>5111</v>
      </c>
      <c r="B101" s="51" t="s">
        <v>363</v>
      </c>
      <c r="C101" s="55">
        <v>5303362.13</v>
      </c>
      <c r="D101" s="57">
        <f t="shared" si="0"/>
        <v>0.16791436382535904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1048823.3999999999</v>
      </c>
      <c r="D103" s="57">
        <f t="shared" si="0"/>
        <v>3.320771044087651E-2</v>
      </c>
      <c r="E103" s="56"/>
    </row>
    <row r="104" spans="1:5" x14ac:dyDescent="0.2">
      <c r="A104" s="54">
        <v>5114</v>
      </c>
      <c r="B104" s="51" t="s">
        <v>366</v>
      </c>
      <c r="C104" s="55">
        <v>1494339.59</v>
      </c>
      <c r="D104" s="57">
        <f t="shared" si="0"/>
        <v>4.7313586257760956E-2</v>
      </c>
      <c r="E104" s="56"/>
    </row>
    <row r="105" spans="1:5" x14ac:dyDescent="0.2">
      <c r="A105" s="54">
        <v>5115</v>
      </c>
      <c r="B105" s="51" t="s">
        <v>367</v>
      </c>
      <c r="C105" s="55">
        <v>920932.08</v>
      </c>
      <c r="D105" s="57">
        <f t="shared" si="0"/>
        <v>2.9158432056678101E-2</v>
      </c>
      <c r="E105" s="56"/>
    </row>
    <row r="106" spans="1:5" x14ac:dyDescent="0.2">
      <c r="A106" s="54">
        <v>5116</v>
      </c>
      <c r="B106" s="51" t="s">
        <v>368</v>
      </c>
      <c r="C106" s="55">
        <v>1044563.57</v>
      </c>
      <c r="D106" s="57">
        <f t="shared" si="0"/>
        <v>3.3072836255987649E-2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4444304.59</v>
      </c>
      <c r="D107" s="57">
        <f t="shared" si="0"/>
        <v>0.14071499542799903</v>
      </c>
      <c r="E107" s="56"/>
    </row>
    <row r="108" spans="1:5" x14ac:dyDescent="0.2">
      <c r="A108" s="54">
        <v>5121</v>
      </c>
      <c r="B108" s="51" t="s">
        <v>370</v>
      </c>
      <c r="C108" s="55">
        <v>198837.08</v>
      </c>
      <c r="D108" s="57">
        <f t="shared" si="0"/>
        <v>6.2955538344676492E-3</v>
      </c>
      <c r="E108" s="56"/>
    </row>
    <row r="109" spans="1:5" x14ac:dyDescent="0.2">
      <c r="A109" s="54">
        <v>5122</v>
      </c>
      <c r="B109" s="51" t="s">
        <v>371</v>
      </c>
      <c r="C109" s="55">
        <v>30311.21</v>
      </c>
      <c r="D109" s="57">
        <f t="shared" si="0"/>
        <v>9.5970959914948545E-4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2558734.2599999998</v>
      </c>
      <c r="D111" s="57">
        <f t="shared" si="0"/>
        <v>8.1014312229523502E-2</v>
      </c>
      <c r="E111" s="56"/>
    </row>
    <row r="112" spans="1:5" x14ac:dyDescent="0.2">
      <c r="A112" s="54">
        <v>5125</v>
      </c>
      <c r="B112" s="51" t="s">
        <v>374</v>
      </c>
      <c r="C112" s="55">
        <v>391109.84</v>
      </c>
      <c r="D112" s="57">
        <f t="shared" si="0"/>
        <v>1.2383269020597311E-2</v>
      </c>
      <c r="E112" s="56"/>
    </row>
    <row r="113" spans="1:5" x14ac:dyDescent="0.2">
      <c r="A113" s="54">
        <v>5126</v>
      </c>
      <c r="B113" s="51" t="s">
        <v>375</v>
      </c>
      <c r="C113" s="55">
        <v>592554.61</v>
      </c>
      <c r="D113" s="57">
        <f t="shared" si="0"/>
        <v>1.8761387197583985E-2</v>
      </c>
      <c r="E113" s="56"/>
    </row>
    <row r="114" spans="1:5" x14ac:dyDescent="0.2">
      <c r="A114" s="54">
        <v>5127</v>
      </c>
      <c r="B114" s="51" t="s">
        <v>376</v>
      </c>
      <c r="C114" s="55">
        <v>126048.98</v>
      </c>
      <c r="D114" s="57">
        <f t="shared" si="0"/>
        <v>3.9909464541006941E-3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546708.61</v>
      </c>
      <c r="D116" s="57">
        <f t="shared" si="0"/>
        <v>1.7309817092576389E-2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16439069.609999999</v>
      </c>
      <c r="D117" s="57">
        <f t="shared" si="0"/>
        <v>0.52049168956975289</v>
      </c>
      <c r="E117" s="56"/>
    </row>
    <row r="118" spans="1:5" x14ac:dyDescent="0.2">
      <c r="A118" s="54">
        <v>5131</v>
      </c>
      <c r="B118" s="51" t="s">
        <v>380</v>
      </c>
      <c r="C118" s="55">
        <v>7463201.8399999999</v>
      </c>
      <c r="D118" s="57">
        <f t="shared" si="0"/>
        <v>0.23629892855607224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840844.86</v>
      </c>
      <c r="D120" s="57">
        <f t="shared" si="0"/>
        <v>2.6622720885688997E-2</v>
      </c>
      <c r="E120" s="56"/>
    </row>
    <row r="121" spans="1:5" x14ac:dyDescent="0.2">
      <c r="A121" s="54">
        <v>5134</v>
      </c>
      <c r="B121" s="51" t="s">
        <v>383</v>
      </c>
      <c r="C121" s="55">
        <v>296921.34999999998</v>
      </c>
      <c r="D121" s="57">
        <f t="shared" si="0"/>
        <v>9.4010852680385931E-3</v>
      </c>
      <c r="E121" s="56"/>
    </row>
    <row r="122" spans="1:5" x14ac:dyDescent="0.2">
      <c r="A122" s="54">
        <v>5135</v>
      </c>
      <c r="B122" s="51" t="s">
        <v>384</v>
      </c>
      <c r="C122" s="55">
        <v>3011099.45</v>
      </c>
      <c r="D122" s="57">
        <f t="shared" si="0"/>
        <v>9.5337040195978204E-2</v>
      </c>
      <c r="E122" s="56"/>
    </row>
    <row r="123" spans="1:5" x14ac:dyDescent="0.2">
      <c r="A123" s="54">
        <v>5136</v>
      </c>
      <c r="B123" s="51" t="s">
        <v>385</v>
      </c>
      <c r="C123" s="55">
        <v>576</v>
      </c>
      <c r="D123" s="57">
        <f t="shared" si="0"/>
        <v>1.8237237283173573E-5</v>
      </c>
      <c r="E123" s="56"/>
    </row>
    <row r="124" spans="1:5" x14ac:dyDescent="0.2">
      <c r="A124" s="54">
        <v>5137</v>
      </c>
      <c r="B124" s="51" t="s">
        <v>386</v>
      </c>
      <c r="C124" s="55">
        <v>999.99</v>
      </c>
      <c r="D124" s="57">
        <f t="shared" si="0"/>
        <v>3.1661553664584619E-5</v>
      </c>
      <c r="E124" s="56"/>
    </row>
    <row r="125" spans="1:5" x14ac:dyDescent="0.2">
      <c r="A125" s="54">
        <v>5138</v>
      </c>
      <c r="B125" s="51" t="s">
        <v>387</v>
      </c>
      <c r="C125" s="55">
        <v>140780.1</v>
      </c>
      <c r="D125" s="57">
        <f t="shared" si="0"/>
        <v>4.4573612646682361E-3</v>
      </c>
      <c r="E125" s="56"/>
    </row>
    <row r="126" spans="1:5" x14ac:dyDescent="0.2">
      <c r="A126" s="54">
        <v>5139</v>
      </c>
      <c r="B126" s="51" t="s">
        <v>388</v>
      </c>
      <c r="C126" s="55">
        <v>4684646.0199999996</v>
      </c>
      <c r="D126" s="57">
        <f t="shared" si="0"/>
        <v>0.14832465460835884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888336.22</v>
      </c>
      <c r="D185" s="57">
        <f t="shared" si="1"/>
        <v>2.8126386165585906E-2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888336.22</v>
      </c>
      <c r="D186" s="57">
        <f t="shared" si="1"/>
        <v>2.8126386165585906E-2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8339.02</v>
      </c>
      <c r="D190" s="57">
        <f t="shared" si="1"/>
        <v>2.6402896952973978E-4</v>
      </c>
      <c r="E190" s="56"/>
    </row>
    <row r="191" spans="1:5" x14ac:dyDescent="0.2">
      <c r="A191" s="54">
        <v>5515</v>
      </c>
      <c r="B191" s="51" t="s">
        <v>446</v>
      </c>
      <c r="C191" s="55">
        <v>842715.84</v>
      </c>
      <c r="D191" s="57">
        <f t="shared" si="1"/>
        <v>2.6681959611751623E-2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4000.91</v>
      </c>
      <c r="D193" s="57">
        <f t="shared" si="1"/>
        <v>1.2667629343510761E-4</v>
      </c>
      <c r="E193" s="56"/>
    </row>
    <row r="194" spans="1:5" x14ac:dyDescent="0.2">
      <c r="A194" s="54">
        <v>5518</v>
      </c>
      <c r="B194" s="51" t="s">
        <v>81</v>
      </c>
      <c r="C194" s="55">
        <v>33280.449999999997</v>
      </c>
      <c r="D194" s="57">
        <f t="shared" si="1"/>
        <v>1.0537212908694339E-3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6" spans="2:4" x14ac:dyDescent="0.2">
      <c r="B226" s="196" t="s">
        <v>674</v>
      </c>
      <c r="C226" s="194" t="s">
        <v>675</v>
      </c>
      <c r="D226" s="194"/>
    </row>
    <row r="227" spans="2:4" ht="22.5" x14ac:dyDescent="0.2">
      <c r="B227" s="196" t="s">
        <v>676</v>
      </c>
      <c r="C227" s="195" t="s">
        <v>677</v>
      </c>
      <c r="D227" s="195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6:D226"/>
    <mergeCell ref="C227:D22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33" sqref="B33:D3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12650467.630000001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7814079.9699999997</v>
      </c>
    </row>
    <row r="15" spans="1:5" ht="10.15" x14ac:dyDescent="0.2">
      <c r="A15" s="33">
        <v>3220</v>
      </c>
      <c r="B15" s="29" t="s">
        <v>473</v>
      </c>
      <c r="C15" s="34">
        <v>40934057.359999999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ht="10.15" x14ac:dyDescent="0.2">
      <c r="A21" s="33">
        <v>3240</v>
      </c>
      <c r="B21" s="29" t="s">
        <v>479</v>
      </c>
      <c r="C21" s="34">
        <f>SUM(C22:C24)</f>
        <v>0</v>
      </c>
    </row>
    <row r="22" spans="1:3" ht="10.15" x14ac:dyDescent="0.2">
      <c r="A22" s="33">
        <v>3241</v>
      </c>
      <c r="B22" s="29" t="s">
        <v>480</v>
      </c>
      <c r="C22" s="34">
        <v>0</v>
      </c>
    </row>
    <row r="23" spans="1:3" ht="10.15" x14ac:dyDescent="0.2">
      <c r="A23" s="33">
        <v>3242</v>
      </c>
      <c r="B23" s="29" t="s">
        <v>481</v>
      </c>
      <c r="C23" s="34">
        <v>0</v>
      </c>
    </row>
    <row r="24" spans="1:3" ht="10.15" x14ac:dyDescent="0.2">
      <c r="A24" s="33">
        <v>3243</v>
      </c>
      <c r="B24" s="29" t="s">
        <v>482</v>
      </c>
      <c r="C24" s="34">
        <v>0</v>
      </c>
    </row>
    <row r="25" spans="1:3" ht="10.15" x14ac:dyDescent="0.2">
      <c r="A25" s="33">
        <v>3250</v>
      </c>
      <c r="B25" s="29" t="s">
        <v>483</v>
      </c>
      <c r="C25" s="34">
        <f>SUM(C26:C27)</f>
        <v>1036944.53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ht="10.15" x14ac:dyDescent="0.2">
      <c r="A27" s="33">
        <v>3252</v>
      </c>
      <c r="B27" s="29" t="s">
        <v>485</v>
      </c>
      <c r="C27" s="34">
        <v>1036944.53</v>
      </c>
    </row>
    <row r="29" spans="1:3" ht="10.15" x14ac:dyDescent="0.2">
      <c r="B29" s="29" t="s">
        <v>637</v>
      </c>
    </row>
    <row r="33" spans="2:4" x14ac:dyDescent="0.2">
      <c r="B33" s="196" t="s">
        <v>674</v>
      </c>
      <c r="C33" s="194" t="s">
        <v>675</v>
      </c>
      <c r="D33" s="194"/>
    </row>
    <row r="34" spans="2:4" ht="22.5" x14ac:dyDescent="0.2">
      <c r="B34" s="196" t="s">
        <v>676</v>
      </c>
      <c r="C34" s="195" t="s">
        <v>677</v>
      </c>
      <c r="D34" s="195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3:D33"/>
    <mergeCell ref="C34:D3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3"/>
  <sheetViews>
    <sheetView topLeftCell="A97" workbookViewId="0">
      <selection activeCell="B132" sqref="B132:D13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3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3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3">
      <c r="A3" s="171" t="s">
        <v>673</v>
      </c>
      <c r="B3" s="171"/>
      <c r="C3" s="171"/>
      <c r="D3" s="27" t="s">
        <v>619</v>
      </c>
      <c r="E3" s="28">
        <v>4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-22454.2</v>
      </c>
      <c r="D8" s="34">
        <v>-11152.44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ht="10.15" x14ac:dyDescent="0.2">
      <c r="A10" s="33">
        <v>1113</v>
      </c>
      <c r="B10" s="29" t="s">
        <v>488</v>
      </c>
      <c r="C10" s="34">
        <v>4873613.3099999996</v>
      </c>
      <c r="D10" s="34">
        <v>4454117.1100000003</v>
      </c>
    </row>
    <row r="11" spans="1:5" ht="10.1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639</v>
      </c>
      <c r="C15" s="135">
        <f>SUM(C8:C14)</f>
        <v>4851159.1099999994</v>
      </c>
      <c r="D15" s="135">
        <f>SUM(D8:D14)</f>
        <v>4442964.67</v>
      </c>
    </row>
    <row r="18" spans="1:5" ht="10.1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ht="10.15" x14ac:dyDescent="0.2">
      <c r="A20" s="133">
        <v>1230</v>
      </c>
      <c r="B20" s="134" t="s">
        <v>230</v>
      </c>
      <c r="C20" s="135">
        <f>SUM(C21:C27)</f>
        <v>2937284.41</v>
      </c>
      <c r="D20" s="135">
        <f>SUM(D21:D27)</f>
        <v>2937284.41</v>
      </c>
      <c r="E20" s="130"/>
    </row>
    <row r="21" spans="1:5" ht="10.1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ht="10.15" x14ac:dyDescent="0.2">
      <c r="A26" s="33">
        <v>1236</v>
      </c>
      <c r="B26" s="29" t="s">
        <v>236</v>
      </c>
      <c r="C26" s="34">
        <v>2937284.41</v>
      </c>
      <c r="D26" s="132">
        <v>2937284.41</v>
      </c>
      <c r="E26" s="130"/>
    </row>
    <row r="27" spans="1:5" ht="10.1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238</v>
      </c>
      <c r="C28" s="135">
        <f>SUM(C29:C36)</f>
        <v>216705.69</v>
      </c>
      <c r="D28" s="135">
        <f>SUM(D29:D36)</f>
        <v>216705.69</v>
      </c>
      <c r="E28" s="130"/>
    </row>
    <row r="29" spans="1:5" x14ac:dyDescent="0.2">
      <c r="A29" s="33">
        <v>1241</v>
      </c>
      <c r="B29" s="29" t="s">
        <v>239</v>
      </c>
      <c r="C29" s="34">
        <v>159741.89000000001</v>
      </c>
      <c r="D29" s="132">
        <v>159741.89000000001</v>
      </c>
      <c r="E29" s="130"/>
    </row>
    <row r="30" spans="1:5" ht="10.1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35343.97</v>
      </c>
      <c r="D32" s="132">
        <v>35343.97</v>
      </c>
      <c r="E32" s="130"/>
    </row>
    <row r="33" spans="1:5" ht="10.1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244</v>
      </c>
      <c r="C34" s="34">
        <v>21619.83</v>
      </c>
      <c r="D34" s="132">
        <v>21619.83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3153990.1</v>
      </c>
      <c r="D43" s="135">
        <f>D20+D28+D37</f>
        <v>3153990.1</v>
      </c>
    </row>
    <row r="44" spans="1:5" s="130" customFormat="1" ht="10.15" x14ac:dyDescent="0.2"/>
    <row r="45" spans="1:5" ht="10.15" x14ac:dyDescent="0.2">
      <c r="A45" s="31" t="s">
        <v>186</v>
      </c>
      <c r="B45" s="31"/>
      <c r="C45" s="31"/>
      <c r="D45" s="31"/>
      <c r="E45" s="31"/>
    </row>
    <row r="46" spans="1:5" ht="10.1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ht="10.15" x14ac:dyDescent="0.2">
      <c r="A47" s="133">
        <v>3210</v>
      </c>
      <c r="B47" s="134" t="s">
        <v>641</v>
      </c>
      <c r="C47" s="135">
        <v>7814079.9699999997</v>
      </c>
      <c r="D47" s="135">
        <v>5094325.13</v>
      </c>
    </row>
    <row r="48" spans="1:5" ht="10.15" x14ac:dyDescent="0.2">
      <c r="A48" s="131"/>
      <c r="B48" s="136" t="s">
        <v>629</v>
      </c>
      <c r="C48" s="135">
        <f>C51+C63+C95+C98+C49</f>
        <v>888336.22</v>
      </c>
      <c r="D48" s="135">
        <f>D51+D63+D95+D98+D49</f>
        <v>0</v>
      </c>
    </row>
    <row r="49" spans="1:4" s="130" customFormat="1" ht="10.15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ht="10.15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ht="10.15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888336.22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888336.22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8339.02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842715.84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4000.91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33280.449999999997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8702416.1899999995</v>
      </c>
      <c r="D126" s="135">
        <f>D47+D48+D104-D110-D113</f>
        <v>5094325.13</v>
      </c>
    </row>
    <row r="132" spans="2:4" x14ac:dyDescent="0.2">
      <c r="B132" s="196" t="s">
        <v>674</v>
      </c>
      <c r="C132" s="194" t="s">
        <v>675</v>
      </c>
      <c r="D132" s="194"/>
    </row>
    <row r="133" spans="2:4" ht="22.5" x14ac:dyDescent="0.2">
      <c r="B133" s="196" t="s">
        <v>676</v>
      </c>
      <c r="C133" s="195" t="s">
        <v>677</v>
      </c>
      <c r="D133" s="195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132:D132"/>
    <mergeCell ref="C133:D13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ht="10.15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2023-01-23T20:20:29Z</cp:lastPrinted>
  <dcterms:created xsi:type="dcterms:W3CDTF">2012-12-11T20:36:24Z</dcterms:created>
  <dcterms:modified xsi:type="dcterms:W3CDTF">2023-01-23T20:20:40Z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