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1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E9" i="6"/>
  <c r="H9" i="6" s="1"/>
  <c r="E10" i="6"/>
  <c r="H10" i="6" s="1"/>
  <c r="E11" i="6"/>
  <c r="E12" i="6"/>
  <c r="H12" i="6" s="1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4" i="6"/>
  <c r="H52" i="6"/>
  <c r="H51" i="6"/>
  <c r="H50" i="6"/>
  <c r="H48" i="6"/>
  <c r="H46" i="6"/>
  <c r="H45" i="6"/>
  <c r="H42" i="6"/>
  <c r="H41" i="6"/>
  <c r="H40" i="6"/>
  <c r="H39" i="6"/>
  <c r="H38" i="6"/>
  <c r="H37" i="6"/>
  <c r="H36" i="6"/>
  <c r="H35" i="6"/>
  <c r="H34" i="6"/>
  <c r="H33" i="6"/>
  <c r="H32" i="6"/>
  <c r="H31" i="6"/>
  <c r="H21" i="6"/>
  <c r="H18" i="6"/>
  <c r="H16" i="6"/>
  <c r="H11" i="6"/>
  <c r="H8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H55" i="6" s="1"/>
  <c r="E54" i="6"/>
  <c r="E52" i="6"/>
  <c r="E51" i="6"/>
  <c r="E50" i="6"/>
  <c r="E49" i="6"/>
  <c r="H49" i="6" s="1"/>
  <c r="E48" i="6"/>
  <c r="E47" i="6"/>
  <c r="H47" i="6" s="1"/>
  <c r="E46" i="6"/>
  <c r="E45" i="6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E13" i="6" s="1"/>
  <c r="C5" i="6"/>
  <c r="E53" i="6" l="1"/>
  <c r="H53" i="6" s="1"/>
  <c r="E43" i="6"/>
  <c r="H43" i="6"/>
  <c r="E23" i="6"/>
  <c r="H23" i="6" s="1"/>
  <c r="D77" i="6"/>
  <c r="C77" i="6"/>
  <c r="H13" i="6"/>
  <c r="F77" i="6"/>
  <c r="G77" i="6"/>
  <c r="E5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<sst xmlns="http://schemas.openxmlformats.org/spreadsheetml/2006/main" count="219" uniqueCount="146">
  <si>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</si>
  <si>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</si>
  <si>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</si>
  <si>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</si>
  <si>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</si>
  <si>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</si>
  <si>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</si>
  <si>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</si>
  <si>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</si>
  <si>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</si>
  <si>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</si>
  <si>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</si>
  <si>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</si>
  <si>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</si>
  <si>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</si>
  <si>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</si>
  <si>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</si>
  <si>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</si>
  <si>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</si>
  <si>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</si>
  <si>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</si>
  <si>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</si>
  <si>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</si>
  <si>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</si>
  <si>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</si>
  <si>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</si>
  <si>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</si>
  <si>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</si>
  <si>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</si>
  <si>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</si>
  <si>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</si>
  <si>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</si>
  <si>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</si>
  <si>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</si>
  <si>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</si>
  <si>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</si>
  <si>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</si>
  <si>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</si>
  <si>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</si>
  <si>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</si>
  <si>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</si>
  <si>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</si>
  <si>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</si>
  <si>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</si>
  <si>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</si>
  <si>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</si>
  <si>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</si>
  <si>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</si>
  <si>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</si>
  <si>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</si>
  <si>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</si>
  <si>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</si>
  <si>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</si>
  <si>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</si>
  <si>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</si>
  <si>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</si>
  <si>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</si>
  <si>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</si>
  <si>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</si>
  <si>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</si>
  <si>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</si>
  <si>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</si>
  <si>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</si>
  <si>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</si>
  <si>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</si>
  <si>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</si>
  <si>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</si>
  <si>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</si>
  <si>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</si>
  <si>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</si>
  <si>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</si>
  <si>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</si>
  <si>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</si>
  <si>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</si>
  <si>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</si>
  <si>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</si>
  <si>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</si>
  <si>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</si>
  <si>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</si>
  <si>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</si>
  <si>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</si>
  <si>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</si>
  <si>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</si>
  <si>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</si>
  <si>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</si>
  <si>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</si>
  <si>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</si>
  <si>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</si>
  <si>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</si>
  <si>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</si>
  <si>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</si>
  <si>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</si>
  <si>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</si>
  <si>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</si>
  <si>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</si>
  <si>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</si>
  <si>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</si>
  <si>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</si>
  <si>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</si>
  <si>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</si>
  <si>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</si>
  <si>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</si>
  <si>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</si>
  <si>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</si>
  <si>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</si>
  <si>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</si>
  <si>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</si>
  <si>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</si>
  <si>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</si>
  <si>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</si>
  <si>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</si>
  <si>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</si>
  <si>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</si>
  <si>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</si>
  <si>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</si>
  <si>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</si>
  <si>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</si>
  <si>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</si>
  <si>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</si>
  <si>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</si>
  <si>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</si>
  <si>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</si>
  <si>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</si>
  <si>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</si>
  <si>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</si>
  <si>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</si>
  <si>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</si>
  <si>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</si>
  <si>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</si>
  <si>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</si>
  <si>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</si>
  <si>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Comité Municipal de Agua Potable y Alcantarillado de Juventino Rosas
Estado Analítico del Ejercicio del Presupuesto de Egresos
Clasificación por Objeto del Gasto (Capítulo y Concepto)
Del 1 de Enero al 30 de Septiembre de 2022</t>
  </si>
  <si>
    <t>Comité Municipal de Agua Potable y Alcantarillado de Juventino Rosas
Estado Analítico del Ejercicio del Presupuesto de Egresos
Clasificación Económica (por Tipo de Gasto)
Del 1 de Enero al 30 de Septiembre de 2022</t>
  </si>
  <si>
    <t>31120-8101 DIRECCION GENERAL</t>
  </si>
  <si>
    <t>31120-8103 COMERCIALIZACION</t>
  </si>
  <si>
    <t>31120-8104 COORDINACION OPERATIVA</t>
  </si>
  <si>
    <t>31120-8105 COORDINACION TECNICA</t>
  </si>
  <si>
    <t>31120-8106 CULTURA DEL AGUA</t>
  </si>
  <si>
    <t>31120-8107 SANEAMIENTO</t>
  </si>
  <si>
    <t>31120-8108 AREA CONTABLE PRESUPUESTAL</t>
  </si>
  <si>
    <t>Comité Municipal de Agua Potable y Alcantarillado de Juventino Rosas
Estado Analítico del Ejercicio del Presupuesto de Egresos
Clasificación Administrativa
Del 1 de Enero al 30 de Septiembre de 2022</t>
  </si>
  <si>
    <t>Comité Municipal de Agua Potable y Alcantarillado de Juventino Rosas
Estado Analítico del Ejercicio del Presupuesto de Egresos
Clasificación Funcional (Finalidad y Función)
Del 1 de Enero al 30 de Septiembre de 2022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</si>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</sst>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5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4" fontId="3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3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9" xfId="0" applyFont="1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8" fillId="0" borderId="5" xfId="0" applyFont="1" applyBorder="1" applyAlignment="1">
      <alignment horizontal="center" vertical="center" wrapText="1"/>
    </xf>
    <xf numFmtId="0" fontId="3" fillId="0" borderId="7" xfId="0" applyFont="1" applyBorder="1" applyProtection="1"/>
    <xf numFmtId="4" fontId="7" fillId="0" borderId="12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27">
    <cellStyle name="=C:\WINNT\SYSTEM32\COMMAND.COM" xfId="16"/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26"/>
    <cellStyle name="Millares 2 5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showGridLines="0" workbookViewId="0">
      <selection sqref="A1:H84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3" t="s">
        <v>131</v>
      </c>
      <c r="B1" s="44"/>
      <c r="C1" s="44"/>
      <c r="D1" s="44"/>
      <c r="E1" s="44"/>
      <c r="F1" s="44"/>
      <c r="G1" s="44"/>
      <c r="H1" s="45"/>
    </row>
    <row r="2" spans="1:8" x14ac:dyDescent="0.2">
      <c r="A2" s="48" t="s">
        <v>52</v>
      </c>
      <c r="B2" s="49"/>
      <c r="C2" s="43" t="s">
        <v>58</v>
      </c>
      <c r="D2" s="44"/>
      <c r="E2" s="44"/>
      <c r="F2" s="44"/>
      <c r="G2" s="45"/>
      <c r="H2" s="46" t="s">
        <v>57</v>
      </c>
    </row>
    <row r="3" spans="1:8" ht="24.95" customHeight="1" x14ac:dyDescent="0.2">
      <c r="A3" s="50"/>
      <c r="B3" s="51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7"/>
    </row>
    <row r="4" spans="1:8" x14ac:dyDescent="0.2">
      <c r="A4" s="52"/>
      <c r="B4" s="53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29" t="s">
        <v>59</v>
      </c>
      <c r="B5" s="6"/>
      <c r="C5" s="34">
        <f>SUM(C6:C12)</f>
        <v>11795106.369999999</v>
      </c>
      <c r="D5" s="34">
        <f>SUM(D6:D12)</f>
        <v>48000</v>
      </c>
      <c r="E5" s="34">
        <f>C5+D5</f>
        <v>11843106.369999999</v>
      </c>
      <c r="F5" s="34">
        <f>SUM(F6:F12)</f>
        <v>6708694.4799999995</v>
      </c>
      <c r="G5" s="34">
        <f>SUM(G6:G12)</f>
        <v>6708694.4799999995</v>
      </c>
      <c r="H5" s="34">
        <f>E5-F5</f>
        <v>5134411.8899999997</v>
      </c>
    </row>
    <row r="6" spans="1:8" x14ac:dyDescent="0.2">
      <c r="A6" s="28">
        <v>1100</v>
      </c>
      <c r="B6" s="10" t="s">
        <v>68</v>
      </c>
      <c r="C6" s="12">
        <v>5437453.2699999996</v>
      </c>
      <c r="D6" s="12">
        <v>0</v>
      </c>
      <c r="E6" s="12">
        <f t="shared" ref="E6:E69" si="0">C6+D6</f>
        <v>5437453.2699999996</v>
      </c>
      <c r="F6" s="12">
        <v>3970362.78</v>
      </c>
      <c r="G6" s="12">
        <v>3970362.78</v>
      </c>
      <c r="H6" s="12">
        <f t="shared" ref="H6:H69" si="1">E6-F6</f>
        <v>1467090.4899999998</v>
      </c>
    </row>
    <row r="7" spans="1:8" x14ac:dyDescent="0.2">
      <c r="A7" s="28">
        <v>1200</v>
      </c>
      <c r="B7" s="10" t="s">
        <v>69</v>
      </c>
      <c r="C7" s="12">
        <v>399146.33</v>
      </c>
      <c r="D7" s="12">
        <v>0</v>
      </c>
      <c r="E7" s="12">
        <f t="shared" si="0"/>
        <v>399146.33</v>
      </c>
      <c r="F7" s="12">
        <v>0</v>
      </c>
      <c r="G7" s="12">
        <v>0</v>
      </c>
      <c r="H7" s="12">
        <f t="shared" si="1"/>
        <v>399146.33</v>
      </c>
    </row>
    <row r="8" spans="1:8" x14ac:dyDescent="0.2">
      <c r="A8" s="28">
        <v>1300</v>
      </c>
      <c r="B8" s="10" t="s">
        <v>70</v>
      </c>
      <c r="C8" s="12">
        <v>1097232.3799999999</v>
      </c>
      <c r="D8" s="12">
        <v>48000</v>
      </c>
      <c r="E8" s="12">
        <f t="shared" si="0"/>
        <v>1145232.3799999999</v>
      </c>
      <c r="F8" s="12">
        <v>27983.45</v>
      </c>
      <c r="G8" s="12">
        <v>27983.45</v>
      </c>
      <c r="H8" s="12">
        <f t="shared" si="1"/>
        <v>1117248.93</v>
      </c>
    </row>
    <row r="9" spans="1:8" x14ac:dyDescent="0.2">
      <c r="A9" s="28">
        <v>1400</v>
      </c>
      <c r="B9" s="10" t="s">
        <v>34</v>
      </c>
      <c r="C9" s="12">
        <v>2414257.35</v>
      </c>
      <c r="D9" s="12">
        <v>0</v>
      </c>
      <c r="E9" s="12">
        <f t="shared" si="0"/>
        <v>2414257.35</v>
      </c>
      <c r="F9" s="12">
        <v>1183507.02</v>
      </c>
      <c r="G9" s="12">
        <v>1183507.02</v>
      </c>
      <c r="H9" s="12">
        <f t="shared" si="1"/>
        <v>1230750.33</v>
      </c>
    </row>
    <row r="10" spans="1:8" x14ac:dyDescent="0.2">
      <c r="A10" s="28">
        <v>1500</v>
      </c>
      <c r="B10" s="10" t="s">
        <v>71</v>
      </c>
      <c r="C10" s="12">
        <v>1292473.8700000001</v>
      </c>
      <c r="D10" s="12">
        <v>0</v>
      </c>
      <c r="E10" s="12">
        <f t="shared" si="0"/>
        <v>1292473.8700000001</v>
      </c>
      <c r="F10" s="12">
        <v>738129.88</v>
      </c>
      <c r="G10" s="12">
        <v>738129.88</v>
      </c>
      <c r="H10" s="12">
        <f t="shared" si="1"/>
        <v>554343.99000000011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72</v>
      </c>
      <c r="C12" s="12">
        <v>1154543.17</v>
      </c>
      <c r="D12" s="12">
        <v>0</v>
      </c>
      <c r="E12" s="12">
        <f t="shared" si="0"/>
        <v>1154543.17</v>
      </c>
      <c r="F12" s="12">
        <v>788711.35</v>
      </c>
      <c r="G12" s="12">
        <v>788711.35</v>
      </c>
      <c r="H12" s="12">
        <f t="shared" si="1"/>
        <v>365831.81999999995</v>
      </c>
    </row>
    <row r="13" spans="1:8" x14ac:dyDescent="0.2">
      <c r="A13" s="29" t="s">
        <v>60</v>
      </c>
      <c r="B13" s="6"/>
      <c r="C13" s="35">
        <f>SUM(C14:C22)</f>
        <v>5318264.2300000004</v>
      </c>
      <c r="D13" s="35">
        <f>SUM(D14:D22)</f>
        <v>1071583.1000000001</v>
      </c>
      <c r="E13" s="35">
        <f t="shared" si="0"/>
        <v>6389847.3300000001</v>
      </c>
      <c r="F13" s="35">
        <f>SUM(F14:F22)</f>
        <v>3118107.7199999997</v>
      </c>
      <c r="G13" s="35">
        <f>SUM(G14:G22)</f>
        <v>3118107.7199999997</v>
      </c>
      <c r="H13" s="35">
        <f t="shared" si="1"/>
        <v>3271739.6100000003</v>
      </c>
    </row>
    <row r="14" spans="1:8" x14ac:dyDescent="0.2">
      <c r="A14" s="28">
        <v>2100</v>
      </c>
      <c r="B14" s="10" t="s">
        <v>73</v>
      </c>
      <c r="C14" s="12">
        <v>238000</v>
      </c>
      <c r="D14" s="12">
        <v>16008.58</v>
      </c>
      <c r="E14" s="12">
        <f t="shared" si="0"/>
        <v>254008.58</v>
      </c>
      <c r="F14" s="12">
        <v>131730.47</v>
      </c>
      <c r="G14" s="12">
        <v>131730.47</v>
      </c>
      <c r="H14" s="12">
        <f t="shared" si="1"/>
        <v>122278.10999999999</v>
      </c>
    </row>
    <row r="15" spans="1:8" x14ac:dyDescent="0.2">
      <c r="A15" s="28">
        <v>2200</v>
      </c>
      <c r="B15" s="10" t="s">
        <v>74</v>
      </c>
      <c r="C15" s="12">
        <v>38000</v>
      </c>
      <c r="D15" s="12">
        <v>-10000</v>
      </c>
      <c r="E15" s="12">
        <f t="shared" si="0"/>
        <v>28000</v>
      </c>
      <c r="F15" s="12">
        <v>12116.45</v>
      </c>
      <c r="G15" s="12">
        <v>12116.45</v>
      </c>
      <c r="H15" s="12">
        <f t="shared" si="1"/>
        <v>15883.55</v>
      </c>
    </row>
    <row r="16" spans="1:8" x14ac:dyDescent="0.2">
      <c r="A16" s="28">
        <v>2300</v>
      </c>
      <c r="B16" s="10" t="s">
        <v>75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76</v>
      </c>
      <c r="C17" s="12">
        <v>2214764.23</v>
      </c>
      <c r="D17" s="12">
        <v>692717.02</v>
      </c>
      <c r="E17" s="12">
        <f t="shared" si="0"/>
        <v>2907481.25</v>
      </c>
      <c r="F17" s="12">
        <v>1652959.88</v>
      </c>
      <c r="G17" s="12">
        <v>1652959.88</v>
      </c>
      <c r="H17" s="12">
        <f t="shared" si="1"/>
        <v>1254521.3700000001</v>
      </c>
    </row>
    <row r="18" spans="1:8" x14ac:dyDescent="0.2">
      <c r="A18" s="28">
        <v>2500</v>
      </c>
      <c r="B18" s="10" t="s">
        <v>77</v>
      </c>
      <c r="C18" s="12">
        <v>401500</v>
      </c>
      <c r="D18" s="12">
        <v>139000</v>
      </c>
      <c r="E18" s="12">
        <f t="shared" si="0"/>
        <v>540500</v>
      </c>
      <c r="F18" s="12">
        <v>306308.17</v>
      </c>
      <c r="G18" s="12">
        <v>306308.17</v>
      </c>
      <c r="H18" s="12">
        <f t="shared" si="1"/>
        <v>234191.83000000002</v>
      </c>
    </row>
    <row r="19" spans="1:8" x14ac:dyDescent="0.2">
      <c r="A19" s="28">
        <v>2600</v>
      </c>
      <c r="B19" s="10" t="s">
        <v>78</v>
      </c>
      <c r="C19" s="12">
        <v>1085000</v>
      </c>
      <c r="D19" s="12">
        <v>-211000</v>
      </c>
      <c r="E19" s="12">
        <f t="shared" si="0"/>
        <v>874000</v>
      </c>
      <c r="F19" s="12">
        <v>449409.83</v>
      </c>
      <c r="G19" s="12">
        <v>449409.83</v>
      </c>
      <c r="H19" s="12">
        <f t="shared" si="1"/>
        <v>424590.17</v>
      </c>
    </row>
    <row r="20" spans="1:8" x14ac:dyDescent="0.2">
      <c r="A20" s="28">
        <v>2700</v>
      </c>
      <c r="B20" s="10" t="s">
        <v>79</v>
      </c>
      <c r="C20" s="12">
        <v>205000</v>
      </c>
      <c r="D20" s="12">
        <v>-49642.5</v>
      </c>
      <c r="E20" s="12">
        <f t="shared" si="0"/>
        <v>155357.5</v>
      </c>
      <c r="F20" s="12">
        <v>74364.98</v>
      </c>
      <c r="G20" s="12">
        <v>74364.98</v>
      </c>
      <c r="H20" s="12">
        <f t="shared" si="1"/>
        <v>80992.52</v>
      </c>
    </row>
    <row r="21" spans="1:8" x14ac:dyDescent="0.2">
      <c r="A21" s="28">
        <v>2800</v>
      </c>
      <c r="B21" s="10" t="s">
        <v>80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81</v>
      </c>
      <c r="C22" s="12">
        <v>1136000</v>
      </c>
      <c r="D22" s="12">
        <v>494500</v>
      </c>
      <c r="E22" s="12">
        <f t="shared" si="0"/>
        <v>1630500</v>
      </c>
      <c r="F22" s="12">
        <v>491217.94</v>
      </c>
      <c r="G22" s="12">
        <v>491217.94</v>
      </c>
      <c r="H22" s="12">
        <f t="shared" si="1"/>
        <v>1139282.06</v>
      </c>
    </row>
    <row r="23" spans="1:8" x14ac:dyDescent="0.2">
      <c r="A23" s="29" t="s">
        <v>61</v>
      </c>
      <c r="B23" s="6"/>
      <c r="C23" s="35">
        <f>SUM(C24:C32)</f>
        <v>12310573.969999999</v>
      </c>
      <c r="D23" s="35">
        <f>SUM(D24:D32)</f>
        <v>3322750.9400000004</v>
      </c>
      <c r="E23" s="35">
        <f t="shared" si="0"/>
        <v>15633324.91</v>
      </c>
      <c r="F23" s="35">
        <f>SUM(F24:F32)</f>
        <v>11277179.75</v>
      </c>
      <c r="G23" s="35">
        <f>SUM(G24:G32)</f>
        <v>11277179.75</v>
      </c>
      <c r="H23" s="35">
        <f t="shared" si="1"/>
        <v>4356145.16</v>
      </c>
    </row>
    <row r="24" spans="1:8" x14ac:dyDescent="0.2">
      <c r="A24" s="28">
        <v>3100</v>
      </c>
      <c r="B24" s="10" t="s">
        <v>82</v>
      </c>
      <c r="C24" s="12">
        <v>7459573.9699999997</v>
      </c>
      <c r="D24" s="12">
        <v>74090.84</v>
      </c>
      <c r="E24" s="12">
        <f t="shared" si="0"/>
        <v>7533664.8099999996</v>
      </c>
      <c r="F24" s="12">
        <v>5743408.8200000003</v>
      </c>
      <c r="G24" s="12">
        <v>5738908.8200000003</v>
      </c>
      <c r="H24" s="12">
        <f t="shared" si="1"/>
        <v>1790255.9899999993</v>
      </c>
    </row>
    <row r="25" spans="1:8" x14ac:dyDescent="0.2">
      <c r="A25" s="28">
        <v>3200</v>
      </c>
      <c r="B25" s="10" t="s">
        <v>83</v>
      </c>
      <c r="C25" s="12">
        <v>25000</v>
      </c>
      <c r="D25" s="12">
        <v>0</v>
      </c>
      <c r="E25" s="12">
        <f t="shared" si="0"/>
        <v>25000</v>
      </c>
      <c r="F25" s="12">
        <v>0</v>
      </c>
      <c r="G25" s="12">
        <v>0</v>
      </c>
      <c r="H25" s="12">
        <f t="shared" si="1"/>
        <v>25000</v>
      </c>
    </row>
    <row r="26" spans="1:8" x14ac:dyDescent="0.2">
      <c r="A26" s="28">
        <v>3300</v>
      </c>
      <c r="B26" s="10" t="s">
        <v>84</v>
      </c>
      <c r="C26" s="12">
        <v>124000</v>
      </c>
      <c r="D26" s="12">
        <v>857463.45</v>
      </c>
      <c r="E26" s="12">
        <f t="shared" si="0"/>
        <v>981463.45</v>
      </c>
      <c r="F26" s="12">
        <v>489924.64</v>
      </c>
      <c r="G26" s="12">
        <v>494424.64</v>
      </c>
      <c r="H26" s="12">
        <f t="shared" si="1"/>
        <v>491538.80999999994</v>
      </c>
    </row>
    <row r="27" spans="1:8" x14ac:dyDescent="0.2">
      <c r="A27" s="28">
        <v>3400</v>
      </c>
      <c r="B27" s="10" t="s">
        <v>85</v>
      </c>
      <c r="C27" s="12">
        <v>305000</v>
      </c>
      <c r="D27" s="12">
        <v>135000</v>
      </c>
      <c r="E27" s="12">
        <f t="shared" si="0"/>
        <v>440000</v>
      </c>
      <c r="F27" s="12">
        <v>194752.64000000001</v>
      </c>
      <c r="G27" s="12">
        <v>194752.64000000001</v>
      </c>
      <c r="H27" s="12">
        <f t="shared" si="1"/>
        <v>245247.35999999999</v>
      </c>
    </row>
    <row r="28" spans="1:8" x14ac:dyDescent="0.2">
      <c r="A28" s="28">
        <v>3500</v>
      </c>
      <c r="B28" s="10" t="s">
        <v>86</v>
      </c>
      <c r="C28" s="12">
        <v>1094000</v>
      </c>
      <c r="D28" s="12">
        <v>781843.18</v>
      </c>
      <c r="E28" s="12">
        <f t="shared" si="0"/>
        <v>1875843.1800000002</v>
      </c>
      <c r="F28" s="12">
        <v>1027650.54</v>
      </c>
      <c r="G28" s="12">
        <v>1027650.54</v>
      </c>
      <c r="H28" s="12">
        <f t="shared" si="1"/>
        <v>848192.64000000013</v>
      </c>
    </row>
    <row r="29" spans="1:8" x14ac:dyDescent="0.2">
      <c r="A29" s="28">
        <v>3600</v>
      </c>
      <c r="B29" s="10" t="s">
        <v>87</v>
      </c>
      <c r="C29" s="12">
        <v>16000</v>
      </c>
      <c r="D29" s="12">
        <v>-10000</v>
      </c>
      <c r="E29" s="12">
        <f t="shared" si="0"/>
        <v>6000</v>
      </c>
      <c r="F29" s="12">
        <v>576</v>
      </c>
      <c r="G29" s="12">
        <v>576</v>
      </c>
      <c r="H29" s="12">
        <f t="shared" si="1"/>
        <v>5424</v>
      </c>
    </row>
    <row r="30" spans="1:8" x14ac:dyDescent="0.2">
      <c r="A30" s="28">
        <v>3700</v>
      </c>
      <c r="B30" s="10" t="s">
        <v>88</v>
      </c>
      <c r="C30" s="12">
        <v>9000</v>
      </c>
      <c r="D30" s="12">
        <v>-1000</v>
      </c>
      <c r="E30" s="12">
        <f t="shared" si="0"/>
        <v>8000</v>
      </c>
      <c r="F30" s="12">
        <v>480.17</v>
      </c>
      <c r="G30" s="12">
        <v>480.17</v>
      </c>
      <c r="H30" s="12">
        <f t="shared" si="1"/>
        <v>7519.83</v>
      </c>
    </row>
    <row r="31" spans="1:8" x14ac:dyDescent="0.2">
      <c r="A31" s="28">
        <v>3800</v>
      </c>
      <c r="B31" s="10" t="s">
        <v>89</v>
      </c>
      <c r="C31" s="12">
        <v>163000</v>
      </c>
      <c r="D31" s="12">
        <v>3148.67</v>
      </c>
      <c r="E31" s="12">
        <f t="shared" si="0"/>
        <v>166148.67000000001</v>
      </c>
      <c r="F31" s="12">
        <v>78923.92</v>
      </c>
      <c r="G31" s="12">
        <v>78923.92</v>
      </c>
      <c r="H31" s="12">
        <f t="shared" si="1"/>
        <v>87224.750000000015</v>
      </c>
    </row>
    <row r="32" spans="1:8" x14ac:dyDescent="0.2">
      <c r="A32" s="28">
        <v>3900</v>
      </c>
      <c r="B32" s="10" t="s">
        <v>18</v>
      </c>
      <c r="C32" s="12">
        <v>3115000</v>
      </c>
      <c r="D32" s="12">
        <v>1482204.8</v>
      </c>
      <c r="E32" s="12">
        <f t="shared" si="0"/>
        <v>4597204.8</v>
      </c>
      <c r="F32" s="12">
        <v>3741463.02</v>
      </c>
      <c r="G32" s="12">
        <v>3741463.02</v>
      </c>
      <c r="H32" s="12">
        <f t="shared" si="1"/>
        <v>855741.7799999998</v>
      </c>
    </row>
    <row r="33" spans="1:8" x14ac:dyDescent="0.2">
      <c r="A33" s="29" t="s">
        <v>62</v>
      </c>
      <c r="B33" s="6"/>
      <c r="C33" s="35">
        <f>SUM(C34:C42)</f>
        <v>0</v>
      </c>
      <c r="D33" s="35">
        <f>SUM(D34:D42)</f>
        <v>0</v>
      </c>
      <c r="E33" s="35">
        <f t="shared" si="0"/>
        <v>0</v>
      </c>
      <c r="F33" s="35">
        <f>SUM(F34:F42)</f>
        <v>0</v>
      </c>
      <c r="G33" s="35">
        <f>SUM(G34:G42)</f>
        <v>0</v>
      </c>
      <c r="H33" s="35">
        <f t="shared" si="1"/>
        <v>0</v>
      </c>
    </row>
    <row r="34" spans="1:8" x14ac:dyDescent="0.2">
      <c r="A34" s="28">
        <v>4100</v>
      </c>
      <c r="B34" s="10" t="s">
        <v>90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91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92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93</v>
      </c>
      <c r="C37" s="12">
        <v>0</v>
      </c>
      <c r="D37" s="12">
        <v>0</v>
      </c>
      <c r="E37" s="12">
        <f t="shared" si="0"/>
        <v>0</v>
      </c>
      <c r="F37" s="12">
        <v>0</v>
      </c>
      <c r="G37" s="12">
        <v>0</v>
      </c>
      <c r="H37" s="12">
        <f t="shared" si="1"/>
        <v>0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94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95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96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63</v>
      </c>
      <c r="B43" s="6"/>
      <c r="C43" s="35">
        <f>SUM(C44:C52)</f>
        <v>645000</v>
      </c>
      <c r="D43" s="35">
        <f>SUM(D44:D52)</f>
        <v>-95781.739999999991</v>
      </c>
      <c r="E43" s="35">
        <f t="shared" si="0"/>
        <v>549218.26</v>
      </c>
      <c r="F43" s="35">
        <f>SUM(F44:F52)</f>
        <v>37741.89</v>
      </c>
      <c r="G43" s="35">
        <f>SUM(G44:G52)</f>
        <v>37741.89</v>
      </c>
      <c r="H43" s="35">
        <f t="shared" si="1"/>
        <v>511476.37</v>
      </c>
    </row>
    <row r="44" spans="1:8" x14ac:dyDescent="0.2">
      <c r="A44" s="28">
        <v>5100</v>
      </c>
      <c r="B44" s="10" t="s">
        <v>97</v>
      </c>
      <c r="C44" s="12">
        <v>10000</v>
      </c>
      <c r="D44" s="12">
        <v>26122.06</v>
      </c>
      <c r="E44" s="12">
        <f t="shared" si="0"/>
        <v>36122.06</v>
      </c>
      <c r="F44" s="12">
        <v>16122.06</v>
      </c>
      <c r="G44" s="12">
        <v>16122.06</v>
      </c>
      <c r="H44" s="12">
        <f t="shared" si="1"/>
        <v>20000</v>
      </c>
    </row>
    <row r="45" spans="1:8" x14ac:dyDescent="0.2">
      <c r="A45" s="28">
        <v>5200</v>
      </c>
      <c r="B45" s="10" t="s">
        <v>98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f t="shared" si="1"/>
        <v>0</v>
      </c>
    </row>
    <row r="46" spans="1:8" x14ac:dyDescent="0.2">
      <c r="A46" s="28">
        <v>5300</v>
      </c>
      <c r="B46" s="10" t="s">
        <v>99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100</v>
      </c>
      <c r="C47" s="12">
        <v>0</v>
      </c>
      <c r="D47" s="12">
        <v>233714</v>
      </c>
      <c r="E47" s="12">
        <f t="shared" si="0"/>
        <v>233714</v>
      </c>
      <c r="F47" s="12">
        <v>0</v>
      </c>
      <c r="G47" s="12">
        <v>0</v>
      </c>
      <c r="H47" s="12">
        <f t="shared" si="1"/>
        <v>233714</v>
      </c>
    </row>
    <row r="48" spans="1:8" x14ac:dyDescent="0.2">
      <c r="A48" s="28">
        <v>5500</v>
      </c>
      <c r="B48" s="10" t="s">
        <v>101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102</v>
      </c>
      <c r="C49" s="12">
        <v>625000</v>
      </c>
      <c r="D49" s="12">
        <v>-345617.8</v>
      </c>
      <c r="E49" s="12">
        <f t="shared" si="0"/>
        <v>279382.2</v>
      </c>
      <c r="F49" s="12">
        <v>21619.83</v>
      </c>
      <c r="G49" s="12">
        <v>21619.83</v>
      </c>
      <c r="H49" s="12">
        <f t="shared" si="1"/>
        <v>257762.37</v>
      </c>
    </row>
    <row r="50" spans="1:8" x14ac:dyDescent="0.2">
      <c r="A50" s="28">
        <v>5700</v>
      </c>
      <c r="B50" s="10" t="s">
        <v>103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104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105</v>
      </c>
      <c r="C52" s="12">
        <v>10000</v>
      </c>
      <c r="D52" s="12">
        <v>-10000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64</v>
      </c>
      <c r="B53" s="6"/>
      <c r="C53" s="35">
        <f>SUM(C54:C56)</f>
        <v>0</v>
      </c>
      <c r="D53" s="35">
        <f>SUM(D54:D56)</f>
        <v>2588069.12</v>
      </c>
      <c r="E53" s="35">
        <f t="shared" si="0"/>
        <v>2588069.12</v>
      </c>
      <c r="F53" s="35">
        <f>SUM(F54:F56)</f>
        <v>2517548.39</v>
      </c>
      <c r="G53" s="35">
        <f>SUM(G54:G56)</f>
        <v>2517548.39</v>
      </c>
      <c r="H53" s="35">
        <f t="shared" si="1"/>
        <v>70520.729999999981</v>
      </c>
    </row>
    <row r="54" spans="1:8" x14ac:dyDescent="0.2">
      <c r="A54" s="28">
        <v>6100</v>
      </c>
      <c r="B54" s="10" t="s">
        <v>106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107</v>
      </c>
      <c r="C55" s="12">
        <v>0</v>
      </c>
      <c r="D55" s="12">
        <v>2588069.12</v>
      </c>
      <c r="E55" s="12">
        <f t="shared" si="0"/>
        <v>2588069.12</v>
      </c>
      <c r="F55" s="12">
        <v>2517548.39</v>
      </c>
      <c r="G55" s="12">
        <v>2517548.39</v>
      </c>
      <c r="H55" s="12">
        <f t="shared" si="1"/>
        <v>70520.729999999981</v>
      </c>
    </row>
    <row r="56" spans="1:8" x14ac:dyDescent="0.2">
      <c r="A56" s="28">
        <v>6300</v>
      </c>
      <c r="B56" s="10" t="s">
        <v>108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65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109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110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111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112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113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114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115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66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67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116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117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118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119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120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121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122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51</v>
      </c>
      <c r="C77" s="37">
        <f t="shared" ref="C77:H77" si="4">SUM(C5+C13+C23+C33+C43+C53+C57+C65+C69)</f>
        <v>30068944.57</v>
      </c>
      <c r="D77" s="37">
        <f t="shared" si="4"/>
        <v>6934621.4200000009</v>
      </c>
      <c r="E77" s="37">
        <f t="shared" si="4"/>
        <v>37003565.989999995</v>
      </c>
      <c r="F77" s="37">
        <f t="shared" si="4"/>
        <v>23659272.23</v>
      </c>
      <c r="G77" s="37">
        <f t="shared" si="4"/>
        <v>23659272.23</v>
      </c>
      <c r="H77" s="37">
        <f t="shared" si="4"/>
        <v>13344293.76</v>
      </c>
    </row>
    <row r="79" spans="1:8" x14ac:dyDescent="0.2">
      <c r="A79" s="1" t="s">
        <v>128</v>
      </c>
    </row>
    <row r="82" spans="2:6" x14ac:dyDescent="0.2">
      <c r="B82" s="41" t="s">
        <v>142</v>
      </c>
      <c r="E82" s="54" t="s">
        <v>143</v>
      </c>
      <c r="F82" s="54"/>
    </row>
    <row r="83" spans="2:6" ht="22.5" x14ac:dyDescent="0.2">
      <c r="B83" s="41" t="s">
        <v>144</v>
      </c>
      <c r="E83" s="42" t="s">
        <v>145</v>
      </c>
      <c r="F83" s="42"/>
    </row>
  </sheetData>
  <sheetProtection formatCells="0" formatColumns="0" formatRows="0" autoFilter="0"/>
  <mergeCells count="6">
    <mergeCell ref="E83:F83"/>
    <mergeCell ref="A1:H1"/>
    <mergeCell ref="C2:G2"/>
    <mergeCell ref="H2:H3"/>
    <mergeCell ref="A2:B4"/>
    <mergeCell ref="E82:F82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Normal="100" workbookViewId="0">
      <selection activeCell="B16" sqref="B16:F17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3" t="s">
        <v>132</v>
      </c>
      <c r="B1" s="44"/>
      <c r="C1" s="44"/>
      <c r="D1" s="44"/>
      <c r="E1" s="44"/>
      <c r="F1" s="44"/>
      <c r="G1" s="44"/>
      <c r="H1" s="45"/>
    </row>
    <row r="2" spans="1:8" x14ac:dyDescent="0.2">
      <c r="A2" s="48" t="s">
        <v>52</v>
      </c>
      <c r="B2" s="49"/>
      <c r="C2" s="43" t="s">
        <v>58</v>
      </c>
      <c r="D2" s="44"/>
      <c r="E2" s="44"/>
      <c r="F2" s="44"/>
      <c r="G2" s="45"/>
      <c r="H2" s="46" t="s">
        <v>57</v>
      </c>
    </row>
    <row r="3" spans="1:8" ht="24.95" customHeight="1" x14ac:dyDescent="0.2">
      <c r="A3" s="50"/>
      <c r="B3" s="51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7"/>
    </row>
    <row r="4" spans="1:8" x14ac:dyDescent="0.2">
      <c r="A4" s="52"/>
      <c r="B4" s="53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5"/>
      <c r="B5" s="13" t="s">
        <v>0</v>
      </c>
      <c r="C5" s="38">
        <v>29423944.57</v>
      </c>
      <c r="D5" s="38">
        <v>4442334.04</v>
      </c>
      <c r="E5" s="38">
        <f>C5+D5</f>
        <v>33866278.609999999</v>
      </c>
      <c r="F5" s="38">
        <v>21103981.949999999</v>
      </c>
      <c r="G5" s="38">
        <v>21103981.949999999</v>
      </c>
      <c r="H5" s="38">
        <f>E5-F5</f>
        <v>12762296.66</v>
      </c>
    </row>
    <row r="6" spans="1:8" x14ac:dyDescent="0.2">
      <c r="A6" s="5"/>
      <c r="B6" s="13" t="s">
        <v>1</v>
      </c>
      <c r="C6" s="38">
        <v>645000</v>
      </c>
      <c r="D6" s="38">
        <v>2492287.38</v>
      </c>
      <c r="E6" s="38">
        <f>C6+D6</f>
        <v>3137287.38</v>
      </c>
      <c r="F6" s="38">
        <v>2555290.2799999998</v>
      </c>
      <c r="G6" s="38">
        <v>2555290.2799999998</v>
      </c>
      <c r="H6" s="38">
        <f>E6-F6</f>
        <v>581997.10000000009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51</v>
      </c>
      <c r="C10" s="37">
        <f t="shared" ref="C10:H10" si="0">SUM(C5+C6+C7+C8+C9)</f>
        <v>30068944.57</v>
      </c>
      <c r="D10" s="37">
        <f t="shared" si="0"/>
        <v>6934621.4199999999</v>
      </c>
      <c r="E10" s="37">
        <f t="shared" si="0"/>
        <v>37003565.990000002</v>
      </c>
      <c r="F10" s="37">
        <f t="shared" si="0"/>
        <v>23659272.23</v>
      </c>
      <c r="G10" s="37">
        <f t="shared" si="0"/>
        <v>23659272.23</v>
      </c>
      <c r="H10" s="37">
        <f t="shared" si="0"/>
        <v>13344293.76</v>
      </c>
    </row>
    <row r="12" spans="1:8" x14ac:dyDescent="0.2">
      <c r="A12" s="1" t="s">
        <v>128</v>
      </c>
    </row>
    <row r="16" spans="1:8" x14ac:dyDescent="0.2">
      <c r="B16" s="41" t="s">
        <v>142</v>
      </c>
      <c r="E16" s="54" t="s">
        <v>143</v>
      </c>
      <c r="F16" s="54"/>
    </row>
    <row r="17" spans="2:6" ht="22.5" x14ac:dyDescent="0.2">
      <c r="B17" s="41" t="s">
        <v>144</v>
      </c>
      <c r="E17" s="42" t="s">
        <v>145</v>
      </c>
      <c r="F17" s="42"/>
    </row>
  </sheetData>
  <sheetProtection formatCells="0" formatColumns="0" formatRows="0" autoFilter="0"/>
  <mergeCells count="6">
    <mergeCell ref="E17:F17"/>
    <mergeCell ref="A1:H1"/>
    <mergeCell ref="C2:G2"/>
    <mergeCell ref="H2:H3"/>
    <mergeCell ref="A2:B4"/>
    <mergeCell ref="E16:F16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workbookViewId="0">
      <selection activeCell="B58" sqref="B58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3" t="s">
        <v>140</v>
      </c>
      <c r="B1" s="44"/>
      <c r="C1" s="44"/>
      <c r="D1" s="44"/>
      <c r="E1" s="44"/>
      <c r="F1" s="44"/>
      <c r="G1" s="44"/>
      <c r="H1" s="45"/>
    </row>
    <row r="2" spans="1:8" x14ac:dyDescent="0.2">
      <c r="A2" s="48" t="s">
        <v>52</v>
      </c>
      <c r="B2" s="49"/>
      <c r="C2" s="43" t="s">
        <v>58</v>
      </c>
      <c r="D2" s="44"/>
      <c r="E2" s="44"/>
      <c r="F2" s="44"/>
      <c r="G2" s="45"/>
      <c r="H2" s="46" t="s">
        <v>57</v>
      </c>
    </row>
    <row r="3" spans="1:8" ht="24.95" customHeight="1" x14ac:dyDescent="0.2">
      <c r="A3" s="50"/>
      <c r="B3" s="51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7"/>
    </row>
    <row r="4" spans="1:8" x14ac:dyDescent="0.2">
      <c r="A4" s="52"/>
      <c r="B4" s="53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133</v>
      </c>
      <c r="C6" s="12">
        <v>1298626.25</v>
      </c>
      <c r="D6" s="12">
        <v>71059.12</v>
      </c>
      <c r="E6" s="12">
        <f>C6+D6</f>
        <v>1369685.37</v>
      </c>
      <c r="F6" s="12">
        <v>766729.5</v>
      </c>
      <c r="G6" s="12">
        <v>766729.5</v>
      </c>
      <c r="H6" s="12">
        <f>E6-F6</f>
        <v>602955.87000000011</v>
      </c>
    </row>
    <row r="7" spans="1:8" x14ac:dyDescent="0.2">
      <c r="A7" s="4"/>
      <c r="B7" s="15" t="s">
        <v>134</v>
      </c>
      <c r="C7" s="12">
        <v>1778643.38</v>
      </c>
      <c r="D7" s="12">
        <v>535286.81999999995</v>
      </c>
      <c r="E7" s="12">
        <f t="shared" ref="E7:E12" si="0">C7+D7</f>
        <v>2313930.1999999997</v>
      </c>
      <c r="F7" s="12">
        <v>1284305.8700000001</v>
      </c>
      <c r="G7" s="12">
        <v>1284305.8700000001</v>
      </c>
      <c r="H7" s="12">
        <f t="shared" ref="H7:H12" si="1">E7-F7</f>
        <v>1029624.3299999996</v>
      </c>
    </row>
    <row r="8" spans="1:8" x14ac:dyDescent="0.2">
      <c r="A8" s="4"/>
      <c r="B8" s="15" t="s">
        <v>135</v>
      </c>
      <c r="C8" s="12">
        <v>18283560.239999998</v>
      </c>
      <c r="D8" s="12">
        <v>-5809005.7699999996</v>
      </c>
      <c r="E8" s="12">
        <f t="shared" si="0"/>
        <v>12474554.469999999</v>
      </c>
      <c r="F8" s="12">
        <v>8062753.8600000003</v>
      </c>
      <c r="G8" s="12">
        <v>8048853.8600000003</v>
      </c>
      <c r="H8" s="12">
        <f t="shared" si="1"/>
        <v>4411800.6099999985</v>
      </c>
    </row>
    <row r="9" spans="1:8" x14ac:dyDescent="0.2">
      <c r="A9" s="4"/>
      <c r="B9" s="15" t="s">
        <v>136</v>
      </c>
      <c r="C9" s="12">
        <v>3267666.45</v>
      </c>
      <c r="D9" s="12">
        <v>11366571.77</v>
      </c>
      <c r="E9" s="12">
        <f t="shared" si="0"/>
        <v>14634238.219999999</v>
      </c>
      <c r="F9" s="12">
        <v>9996608.4000000004</v>
      </c>
      <c r="G9" s="12">
        <v>9981967.5999999996</v>
      </c>
      <c r="H9" s="12">
        <f t="shared" si="1"/>
        <v>4637629.8199999984</v>
      </c>
    </row>
    <row r="10" spans="1:8" x14ac:dyDescent="0.2">
      <c r="A10" s="4"/>
      <c r="B10" s="15" t="s">
        <v>137</v>
      </c>
      <c r="C10" s="12">
        <v>412750.34</v>
      </c>
      <c r="D10" s="12">
        <v>0</v>
      </c>
      <c r="E10" s="12">
        <f t="shared" si="0"/>
        <v>412750.34</v>
      </c>
      <c r="F10" s="12">
        <v>262095.21</v>
      </c>
      <c r="G10" s="12">
        <v>262095.21</v>
      </c>
      <c r="H10" s="12">
        <f t="shared" si="1"/>
        <v>150655.13000000003</v>
      </c>
    </row>
    <row r="11" spans="1:8" x14ac:dyDescent="0.2">
      <c r="A11" s="4"/>
      <c r="B11" s="15" t="s">
        <v>138</v>
      </c>
      <c r="C11" s="12">
        <v>2165985.02</v>
      </c>
      <c r="D11" s="12">
        <v>271658.40000000002</v>
      </c>
      <c r="E11" s="12">
        <f t="shared" si="0"/>
        <v>2437643.42</v>
      </c>
      <c r="F11" s="12">
        <v>1257015.8600000001</v>
      </c>
      <c r="G11" s="12">
        <v>1265715.8600000001</v>
      </c>
      <c r="H11" s="12">
        <f t="shared" si="1"/>
        <v>1180627.5599999998</v>
      </c>
    </row>
    <row r="12" spans="1:8" x14ac:dyDescent="0.2">
      <c r="A12" s="4"/>
      <c r="B12" s="15" t="s">
        <v>139</v>
      </c>
      <c r="C12" s="12">
        <v>2861712.89</v>
      </c>
      <c r="D12" s="12">
        <v>499051.08</v>
      </c>
      <c r="E12" s="12">
        <f t="shared" si="0"/>
        <v>3360763.97</v>
      </c>
      <c r="F12" s="12">
        <v>2029763.53</v>
      </c>
      <c r="G12" s="12">
        <v>2049604.33</v>
      </c>
      <c r="H12" s="12">
        <f t="shared" si="1"/>
        <v>1331000.4400000002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51</v>
      </c>
      <c r="C14" s="40">
        <f t="shared" ref="C14:H14" si="2">SUM(C6:C13)</f>
        <v>30068944.569999997</v>
      </c>
      <c r="D14" s="40">
        <f t="shared" si="2"/>
        <v>6934621.4199999999</v>
      </c>
      <c r="E14" s="40">
        <f t="shared" si="2"/>
        <v>37003565.989999995</v>
      </c>
      <c r="F14" s="40">
        <f t="shared" si="2"/>
        <v>23659272.230000004</v>
      </c>
      <c r="G14" s="40">
        <f t="shared" si="2"/>
        <v>23659272.229999997</v>
      </c>
      <c r="H14" s="40">
        <f t="shared" si="2"/>
        <v>13344293.759999998</v>
      </c>
    </row>
    <row r="17" spans="1:8" ht="45" customHeight="1" x14ac:dyDescent="0.2">
      <c r="A17" s="43" t="s">
        <v>126</v>
      </c>
      <c r="B17" s="44"/>
      <c r="C17" s="44"/>
      <c r="D17" s="44"/>
      <c r="E17" s="44"/>
      <c r="F17" s="44"/>
      <c r="G17" s="44"/>
      <c r="H17" s="45"/>
    </row>
    <row r="18" spans="1:8" x14ac:dyDescent="0.2">
      <c r="A18" s="48" t="s">
        <v>52</v>
      </c>
      <c r="B18" s="49"/>
      <c r="C18" s="43" t="s">
        <v>58</v>
      </c>
      <c r="D18" s="44"/>
      <c r="E18" s="44"/>
      <c r="F18" s="44"/>
      <c r="G18" s="45"/>
      <c r="H18" s="46" t="s">
        <v>57</v>
      </c>
    </row>
    <row r="19" spans="1:8" ht="22.5" x14ac:dyDescent="0.2">
      <c r="A19" s="50"/>
      <c r="B19" s="51"/>
      <c r="C19" s="8" t="s">
        <v>53</v>
      </c>
      <c r="D19" s="8" t="s">
        <v>123</v>
      </c>
      <c r="E19" s="8" t="s">
        <v>54</v>
      </c>
      <c r="F19" s="8" t="s">
        <v>55</v>
      </c>
      <c r="G19" s="8" t="s">
        <v>56</v>
      </c>
      <c r="H19" s="47"/>
    </row>
    <row r="20" spans="1:8" x14ac:dyDescent="0.2">
      <c r="A20" s="52"/>
      <c r="B20" s="53"/>
      <c r="C20" s="9">
        <v>1</v>
      </c>
      <c r="D20" s="9">
        <v>2</v>
      </c>
      <c r="E20" s="9" t="s">
        <v>124</v>
      </c>
      <c r="F20" s="9">
        <v>4</v>
      </c>
      <c r="G20" s="9">
        <v>5</v>
      </c>
      <c r="H20" s="9" t="s">
        <v>125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129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51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3" t="s">
        <v>127</v>
      </c>
      <c r="B28" s="44"/>
      <c r="C28" s="44"/>
      <c r="D28" s="44"/>
      <c r="E28" s="44"/>
      <c r="F28" s="44"/>
      <c r="G28" s="44"/>
      <c r="H28" s="45"/>
    </row>
    <row r="29" spans="1:8" x14ac:dyDescent="0.2">
      <c r="A29" s="48" t="s">
        <v>52</v>
      </c>
      <c r="B29" s="49"/>
      <c r="C29" s="43" t="s">
        <v>58</v>
      </c>
      <c r="D29" s="44"/>
      <c r="E29" s="44"/>
      <c r="F29" s="44"/>
      <c r="G29" s="45"/>
      <c r="H29" s="46" t="s">
        <v>57</v>
      </c>
    </row>
    <row r="30" spans="1:8" ht="22.5" x14ac:dyDescent="0.2">
      <c r="A30" s="50"/>
      <c r="B30" s="51"/>
      <c r="C30" s="8" t="s">
        <v>53</v>
      </c>
      <c r="D30" s="8" t="s">
        <v>123</v>
      </c>
      <c r="E30" s="8" t="s">
        <v>54</v>
      </c>
      <c r="F30" s="8" t="s">
        <v>55</v>
      </c>
      <c r="G30" s="8" t="s">
        <v>56</v>
      </c>
      <c r="H30" s="47"/>
    </row>
    <row r="31" spans="1:8" x14ac:dyDescent="0.2">
      <c r="A31" s="52"/>
      <c r="B31" s="53"/>
      <c r="C31" s="9">
        <v>1</v>
      </c>
      <c r="D31" s="9">
        <v>2</v>
      </c>
      <c r="E31" s="9" t="s">
        <v>124</v>
      </c>
      <c r="F31" s="9">
        <v>4</v>
      </c>
      <c r="G31" s="9">
        <v>5</v>
      </c>
      <c r="H31" s="9" t="s">
        <v>125</v>
      </c>
    </row>
    <row r="32" spans="1:8" x14ac:dyDescent="0.2">
      <c r="A32" s="4"/>
      <c r="B32" s="19" t="s">
        <v>12</v>
      </c>
      <c r="C32" s="12">
        <v>0</v>
      </c>
      <c r="D32" s="12">
        <v>0</v>
      </c>
      <c r="E32" s="12">
        <f t="shared" ref="E32:E38" si="6">C32+D32</f>
        <v>0</v>
      </c>
      <c r="F32" s="12">
        <v>0</v>
      </c>
      <c r="G32" s="12">
        <v>0</v>
      </c>
      <c r="H32" s="12">
        <f t="shared" ref="H32:H38" si="7">E32-F32</f>
        <v>0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51</v>
      </c>
      <c r="C39" s="40">
        <f t="shared" ref="C39:H39" si="8">SUM(C32:C38)</f>
        <v>0</v>
      </c>
      <c r="D39" s="40">
        <f t="shared" si="8"/>
        <v>0</v>
      </c>
      <c r="E39" s="40">
        <f t="shared" si="8"/>
        <v>0</v>
      </c>
      <c r="F39" s="40">
        <f t="shared" si="8"/>
        <v>0</v>
      </c>
      <c r="G39" s="40">
        <f t="shared" si="8"/>
        <v>0</v>
      </c>
      <c r="H39" s="40">
        <f t="shared" si="8"/>
        <v>0</v>
      </c>
    </row>
    <row r="41" spans="1:8" x14ac:dyDescent="0.2">
      <c r="A41" s="1" t="s">
        <v>128</v>
      </c>
    </row>
    <row r="45" spans="1:8" x14ac:dyDescent="0.2">
      <c r="B45" s="41" t="s">
        <v>142</v>
      </c>
      <c r="E45" s="54" t="s">
        <v>143</v>
      </c>
      <c r="F45" s="54"/>
    </row>
    <row r="46" spans="1:8" ht="22.5" x14ac:dyDescent="0.2">
      <c r="B46" s="41" t="s">
        <v>144</v>
      </c>
      <c r="E46" s="42" t="s">
        <v>145</v>
      </c>
      <c r="F46" s="42"/>
    </row>
  </sheetData>
  <sheetProtection formatCells="0" formatColumns="0" formatRows="0" insertRows="0" deleteRows="0" autoFilter="0"/>
  <mergeCells count="14">
    <mergeCell ref="E45:F45"/>
    <mergeCell ref="E46:F46"/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abSelected="1" workbookViewId="0">
      <selection activeCell="L32" sqref="L32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3" t="s">
        <v>141</v>
      </c>
      <c r="B1" s="44"/>
      <c r="C1" s="44"/>
      <c r="D1" s="44"/>
      <c r="E1" s="44"/>
      <c r="F1" s="44"/>
      <c r="G1" s="44"/>
      <c r="H1" s="45"/>
    </row>
    <row r="2" spans="1:8" x14ac:dyDescent="0.2">
      <c r="A2" s="48" t="s">
        <v>52</v>
      </c>
      <c r="B2" s="49"/>
      <c r="C2" s="43" t="s">
        <v>58</v>
      </c>
      <c r="D2" s="44"/>
      <c r="E2" s="44"/>
      <c r="F2" s="44"/>
      <c r="G2" s="45"/>
      <c r="H2" s="46" t="s">
        <v>57</v>
      </c>
    </row>
    <row r="3" spans="1:8" ht="24.95" customHeight="1" x14ac:dyDescent="0.2">
      <c r="A3" s="50"/>
      <c r="B3" s="51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7"/>
    </row>
    <row r="4" spans="1:8" x14ac:dyDescent="0.2">
      <c r="A4" s="52"/>
      <c r="B4" s="53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24" t="s">
        <v>15</v>
      </c>
      <c r="B5" s="23"/>
      <c r="C5" s="35">
        <f t="shared" ref="C5:H5" si="0">SUM(C6:C13)</f>
        <v>3274463.23</v>
      </c>
      <c r="D5" s="35">
        <f t="shared" si="0"/>
        <v>499051.08</v>
      </c>
      <c r="E5" s="35">
        <f t="shared" si="0"/>
        <v>3773514.31</v>
      </c>
      <c r="F5" s="35">
        <f t="shared" si="0"/>
        <v>2291858.7400000002</v>
      </c>
      <c r="G5" s="35">
        <f t="shared" si="0"/>
        <v>2311699.54</v>
      </c>
      <c r="H5" s="35">
        <f t="shared" si="0"/>
        <v>1481655.5700000003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130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2861712.89</v>
      </c>
      <c r="D10" s="12">
        <v>499051.08</v>
      </c>
      <c r="E10" s="12">
        <f t="shared" si="1"/>
        <v>3360763.97</v>
      </c>
      <c r="F10" s="12">
        <v>2029763.53</v>
      </c>
      <c r="G10" s="12">
        <v>2049604.33</v>
      </c>
      <c r="H10" s="12">
        <f t="shared" si="2"/>
        <v>1331000.4400000002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412750.34</v>
      </c>
      <c r="D13" s="12">
        <v>0</v>
      </c>
      <c r="E13" s="12">
        <f t="shared" si="1"/>
        <v>412750.34</v>
      </c>
      <c r="F13" s="12">
        <v>262095.21</v>
      </c>
      <c r="G13" s="12">
        <v>262095.21</v>
      </c>
      <c r="H13" s="12">
        <f t="shared" si="2"/>
        <v>150655.13000000003</v>
      </c>
    </row>
    <row r="14" spans="1:8" x14ac:dyDescent="0.2">
      <c r="A14" s="24" t="s">
        <v>19</v>
      </c>
      <c r="B14" s="26"/>
      <c r="C14" s="35">
        <f t="shared" ref="C14:H14" si="3">SUM(C15:C21)</f>
        <v>26794481.34</v>
      </c>
      <c r="D14" s="35">
        <f t="shared" si="3"/>
        <v>6435570.3399999989</v>
      </c>
      <c r="E14" s="35">
        <f t="shared" si="3"/>
        <v>33230051.68</v>
      </c>
      <c r="F14" s="35">
        <f t="shared" si="3"/>
        <v>21367413.490000002</v>
      </c>
      <c r="G14" s="35">
        <f t="shared" si="3"/>
        <v>21347572.690000001</v>
      </c>
      <c r="H14" s="35">
        <f t="shared" si="3"/>
        <v>11862638.189999999</v>
      </c>
    </row>
    <row r="15" spans="1:8" x14ac:dyDescent="0.2">
      <c r="A15" s="22"/>
      <c r="B15" s="25" t="s">
        <v>43</v>
      </c>
      <c r="C15" s="12">
        <v>6732277.7199999997</v>
      </c>
      <c r="D15" s="12">
        <v>11709289.289999999</v>
      </c>
      <c r="E15" s="12">
        <f>C15+D15</f>
        <v>18441567.009999998</v>
      </c>
      <c r="F15" s="12">
        <v>12020353.76</v>
      </c>
      <c r="G15" s="12">
        <v>12014412.960000001</v>
      </c>
      <c r="H15" s="12">
        <f t="shared" ref="H15:H21" si="4">E15-F15</f>
        <v>6421213.2499999981</v>
      </c>
    </row>
    <row r="16" spans="1:8" x14ac:dyDescent="0.2">
      <c r="A16" s="22"/>
      <c r="B16" s="25" t="s">
        <v>27</v>
      </c>
      <c r="C16" s="12">
        <v>20062203.620000001</v>
      </c>
      <c r="D16" s="12">
        <v>-5273718.95</v>
      </c>
      <c r="E16" s="12">
        <f t="shared" ref="E16:E21" si="5">C16+D16</f>
        <v>14788484.670000002</v>
      </c>
      <c r="F16" s="12">
        <v>9347059.7300000004</v>
      </c>
      <c r="G16" s="12">
        <v>9333159.7300000004</v>
      </c>
      <c r="H16" s="12">
        <f t="shared" si="4"/>
        <v>5441424.9400000013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0</v>
      </c>
      <c r="D18" s="12">
        <v>0</v>
      </c>
      <c r="E18" s="12">
        <f t="shared" si="5"/>
        <v>0</v>
      </c>
      <c r="F18" s="12">
        <v>0</v>
      </c>
      <c r="G18" s="12">
        <v>0</v>
      </c>
      <c r="H18" s="12">
        <f t="shared" si="4"/>
        <v>0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51</v>
      </c>
      <c r="C37" s="40">
        <f t="shared" ref="C37:H37" si="12">SUM(C32+C22+C14+C5)</f>
        <v>30068944.57</v>
      </c>
      <c r="D37" s="40">
        <f t="shared" si="12"/>
        <v>6934621.419999999</v>
      </c>
      <c r="E37" s="40">
        <f t="shared" si="12"/>
        <v>37003565.990000002</v>
      </c>
      <c r="F37" s="40">
        <f t="shared" si="12"/>
        <v>23659272.230000004</v>
      </c>
      <c r="G37" s="40">
        <f t="shared" si="12"/>
        <v>23659272.23</v>
      </c>
      <c r="H37" s="40">
        <f t="shared" si="12"/>
        <v>13344293.76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128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  <row r="43" spans="1:8" x14ac:dyDescent="0.2">
      <c r="B43" s="41" t="s">
        <v>142</v>
      </c>
      <c r="C43" s="1"/>
      <c r="D43" s="1"/>
      <c r="E43" s="54" t="s">
        <v>143</v>
      </c>
      <c r="F43" s="54"/>
    </row>
    <row r="44" spans="1:8" ht="22.5" x14ac:dyDescent="0.2">
      <c r="B44" s="41" t="s">
        <v>144</v>
      </c>
      <c r="C44" s="1"/>
      <c r="D44" s="1"/>
      <c r="E44" s="42" t="s">
        <v>145</v>
      </c>
      <c r="F44" s="42"/>
    </row>
  </sheetData>
  <sheetProtection formatCells="0" formatColumns="0" formatRows="0" autoFilter="0"/>
  <mergeCells count="6">
    <mergeCell ref="E44:F44"/>
    <mergeCell ref="A1:H1"/>
    <mergeCell ref="A2:B4"/>
    <mergeCell ref="C2:G2"/>
    <mergeCell ref="H2:H3"/>
    <mergeCell ref="E43:F43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2022-10-24T18:21:16Z</cp:lastPrinted>
  <dcterms:created xsi:type="dcterms:W3CDTF">2014-02-10T03:37:14Z</dcterms:created>
  <dcterms:modified xsi:type="dcterms:W3CDTF">2022-10-24T18:22:50Z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