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C63" i="62"/>
  <c r="C48" i="62" s="1"/>
  <c r="C122" i="62" s="1"/>
  <c r="C58" i="60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<sst xmlns="http://schemas.openxmlformats.org/spreadsheetml/2006/main" count="964" uniqueCount="668">
  <si>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</si>
  <si>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</si>
  <si>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</si>
  <si>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</si>
  <si>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</si>
  <si>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</si>
  <si>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</si>
  <si>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</si>
  <si>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</si>
  <si>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</si>
  <si>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</si>
  <si>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</si>
  <si>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</si>
  <si>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</si>
  <si>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</si>
  <si>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</si>
  <si>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</si>
  <si>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</si>
  <si>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</si>
  <si>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</si>
  <si>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</si>
  <si>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</si>
  <si>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</si>
  <si>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</si>
  <si>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</si>
  <si>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</si>
  <si>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</si>
  <si>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</si>
  <si>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</si>
  <si>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</si>
  <si>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</si>
  <si>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</si>
  <si>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</si>
  <si>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</si>
  <si>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</si>
  <si>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</si>
  <si>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</si>
  <si>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</si>
  <si>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</si>
  <si>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</si>
  <si>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</si>
  <si>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</si>
  <si>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</si>
  <si>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</si>
  <si>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</si>
  <si>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</si>
  <si>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</si>
  <si>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</si>
  <si>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</si>
  <si>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</si>
  <si>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</si>
  <si>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</si>
  <si>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</si>
  <si>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</si>
  <si>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</si>
  <si>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</si>
  <si>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</si>
  <si>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</si>
  <si>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</si>
  <si>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</si>
  <si>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</si>
  <si>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</si>
  <si>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</si>
  <si>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</si>
  <si>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</si>
  <si>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</si>
  <si>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</si>
  <si>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</si>
  <si>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</si>
  <si>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</si>
  <si>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</si>
  <si>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</si>
  <si>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</si>
  <si>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</si>
  <si>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</si>
  <si>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</si>
  <si>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</si>
  <si>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</si>
  <si>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</si>
  <si>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</si>
  <si>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</si>
  <si>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</si>
  <si>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</si>
  <si>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</si>
  <si>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</si>
  <si>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</si>
  <si>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</si>
  <si>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</si>
  <si>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</si>
  <si>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</si>
  <si>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</si>
  <si>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</si>
  <si>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</si>
  <si>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</si>
  <si>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</si>
  <si>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</si>
  <si>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</si>
  <si>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</si>
  <si>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</si>
  <si>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</si>
  <si>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</si>
  <si>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</si>
  <si>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</si>
  <si>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</si>
  <si>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</si>
  <si>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</si>
  <si>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</si>
  <si>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</si>
  <si>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</si>
  <si>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</si>
  <si>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</si>
  <si>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</si>
  <si>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</si>
  <si>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</si>
  <si>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</si>
  <si>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</si>
  <si>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</si>
  <si>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</si>
  <si>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</si>
  <si>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</si>
  <si>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</si>
  <si>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</si>
  <si>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</si>
  <si>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</si>
  <si>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</si>
  <si>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</si>
  <si>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</si>
  <si>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</si>
  <si>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</si>
  <si>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</si>
  <si>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</si>
  <si>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</si>
  <si>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</si>
  <si>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</si>
  <si>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</si>
  <si>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</si>
  <si>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</si>
  <si>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</si>
  <si>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</si>
  <si>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</si>
  <si>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</si>
  <si>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</si>
  <si>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</si>
  <si>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</si>
  <si>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</si>
  <si>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</si>
  <si>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</si>
  <si>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</si>
  <si>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</si>
  <si>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</si>
  <si>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</si>
  <si>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</si>
  <si>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</si>
  <si>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</si>
  <si>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</si>
  <si>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</si>
  <si>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</si>
  <si>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</si>
  <si>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</si>
  <si>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</si>
  <si>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</si>
  <si>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</si>
  <si>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</si>
  <si>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</si>
  <si>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</si>
  <si>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</si>
  <si>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</si>
  <si>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</si>
  <si>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</si>
  <si>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</si>
  <si>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</si>
  <si>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</si>
  <si>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</si>
  <si>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</si>
  <si>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</si>
  <si>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</si>
  <si>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</si>
  <si>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</si>
  <si>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</si>
  <si>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</si>
  <si>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</si>
  <si>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</si>
  <si>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</si>
  <si>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</si>
  <si>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</si>
  <si>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</si>
  <si>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</si>
  <si>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</si>
  <si>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</si>
  <si>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</si>
  <si>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</si>
  <si>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</si>
  <si>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</si>
  <si>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</si>
  <si>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</si>
  <si>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</si>
  <si>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</si>
  <si>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</si>
  <si>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</si>
  <si>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</si>
  <si>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</si>
  <si>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</si>
  <si>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</si>
  <si>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</si>
  <si>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</si>
  <si>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</si>
  <si>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</si>
  <si>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</si>
  <si>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</si>
  <si>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</si>
  <si>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</si>
  <si>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</si>
  <si>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</si>
  <si>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</si>
  <si>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</si>
  <si>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</si>
  <si>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</si>
  <si>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</si>
  <si>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</si>
  <si>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</si>
  <si>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</si>
  <si>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</si>
  <si>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</si>
  <si>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</si>
  <si>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</si>
  <si>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</si>
  <si>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</si>
  <si>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</si>
  <si>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</si>
  <si>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</si>
  <si>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</si>
  <si>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</si>
  <si>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</si>
  <si>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</si>
  <si>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</si>
  <si>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</si>
  <si>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</si>
  <si>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</si>
  <si>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</si>
  <si>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</si>
  <si>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</si>
  <si>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</si>
  <si>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</si>
  <si>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</si>
  <si>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</si>
  <si>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</si>
  <si>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</si>
  <si>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</si>
  <si>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</si>
  <si>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</si>
  <si>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</si>
  <si>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</si>
  <si>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</si>
  <si>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</si>
  <si>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</si>
  <si>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</si>
  <si>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</si>
  <si>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</si>
  <si>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</si>
  <si>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</si>
  <si>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</si>
  <si>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</si>
  <si>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</si>
  <si>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</si>
  <si>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</si>
  <si>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</si>
  <si>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</si>
  <si>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</si>
  <si>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</si>
  <si>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</si>
  <si>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</si>
  <si>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</si>
  <si>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</si>
  <si>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</si>
  <si>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</si>
  <si>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</si>
  <si>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</si>
  <si>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</si>
  <si>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</si>
  <si>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</si>
  <si>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</si>
  <si>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</si>
  <si>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</si>
  <si>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</si>
  <si>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</si>
  <si>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</si>
  <si>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</si>
  <si>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</si>
  <si>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</si>
  <si>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</si>
  <si>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</si>
  <si>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</si>
  <si>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</si>
  <si>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</si>
  <si>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</si>
  <si>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</si>
  <si>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</si>
  <si>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</si>
  <si>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</si>
  <si>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</si>
  <si>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</si>
  <si>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</si>
  <si>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</si>
  <si>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</si>
  <si>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</si>
  <si>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</si>
  <si>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</si>
  <si>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</si>
  <si>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</si>
  <si>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</si>
  <si>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</si>
  <si>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</si>
  <si>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</si>
  <si>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</si>
  <si>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</si>
  <si>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</si>
  <si>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</si>
  <si>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</si>
  <si>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</si>
  <si>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</si>
  <si>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</si>
  <si>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</si>
  <si>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</si>
  <si>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</si>
  <si>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</si>
  <si>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</si>
  <si>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</si>
  <si>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</si>
  <si>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</si>
  <si>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</si>
  <si>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</si>
  <si>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</si>
  <si>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</si>
  <si>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</si>
  <si>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</si>
  <si>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</si>
  <si>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</si>
  <si>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</si>
  <si>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</si>
  <si>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</si>
  <si>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</si>
  <si>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</si>
  <si>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</si>
  <si>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</si>
  <si>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</si>
  <si>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</si>
  <si>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</si>
  <si>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</si>
  <si>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</si>
  <si>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</si>
  <si>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</si>
  <si>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</si>
  <si>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</si>
  <si>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</si>
  <si>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</si>
  <si>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</si>
  <si>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</si>
  <si>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</si>
  <si>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</si>
  <si>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</si>
  <si>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</si>
  <si>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</si>
  <si>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</si>
  <si>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</si>
  <si>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</si>
  <si>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</si>
  <si>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</si>
  <si>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</si>
  <si>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</si>
  <si>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</si>
  <si>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</si>
  <si>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</si>
  <si>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</si>
  <si>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</si>
  <si>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</si>
  <si>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</si>
  <si>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</si>
  <si>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</si>
  <si>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</si>
  <si>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</si>
  <si>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</si>
  <si>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</si>
  <si>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</si>
  <si>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</si>
  <si>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</si>
  <si>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</si>
  <si>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</si>
  <si>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</si>
  <si>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</si>
  <si>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</si>
  <si>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</si>
  <si>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</si>
  <si>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</si>
  <si>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</si>
  <si>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</si>
  <si>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</si>
  <si>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</si>
  <si>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</si>
  <si>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</si>
  <si>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</si>
  <si>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</si>
  <si>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</si>
  <si>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</si>
  <si>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</si>
  <si>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</si>
  <si>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</si>
  <si>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</si>
  <si>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</si>
  <si>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</si>
  <si>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</si>
  <si>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</si>
  <si>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</si>
  <si>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</si>
  <si>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</si>
  <si>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</si>
  <si>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</si>
  <si>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</si>
  <si>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</si>
  <si>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</si>
  <si>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</si>
  <si>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</si>
  <si>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</si>
  <si>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</si>
  <si>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</si>
  <si>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</si>
  <si>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</si>
  <si>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</si>
  <si>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</si>
  <si>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</si>
  <si>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</si>
  <si>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</si>
  <si>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</si>
  <si>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</si>
  <si>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</si>
  <si>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</si>
  <si>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</si>
  <si>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</si>
  <si>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</si>
  <si>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</si>
  <si>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</si>
  <si>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</si>
  <si>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</si>
  <si>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</si>
  <si>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</si>
  <si>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</si>
  <si>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</si>
  <si>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</si>
  <si>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</si>
  <si>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</si>
  <si>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</si>
  <si>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</si>
  <si>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</si>
  <si>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</si>
  <si>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</si>
  <si>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</si>
  <si>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</si>
  <si>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</si>
  <si>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</si>
  <si>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</si>
  <si>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</si>
  <si>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</si>
  <si>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</si>
  <si>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</si>
  <si>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</si>
  <si>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</si>
  <si>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</si>
  <si>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</si>
  <si>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</si>
  <si>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</si>
  <si>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</si>
  <si>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</si>
  <si>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</si>
  <si>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</si>
  <si>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</si>
  <si>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</si>
  <si>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</si>
  <si>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</si>
  <si>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</si>
  <si>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</si>
  <si>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</si>
  <si>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</si>
  <si>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</si>
  <si>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</si>
  <si>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</si>
  <si>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</si>
  <si>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</si>
  <si>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</si>
  <si>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</si>
  <si>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</si>
  <si>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</si>
  <si>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</si>
  <si>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</si>
  <si>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</si>
  <si>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</si>
  <si>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</si>
  <si>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</si>
  <si>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</si>
  <si>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</si>
  <si>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</si>
  <si>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</si>
  <si>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</si>
  <si>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</si>
  <si>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</si>
  <si>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</si>
  <si>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</si>
  <si>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</si>
  <si>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</si>
  <si>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</si>
  <si>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</si>
  <si>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</si>
  <si>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</si>
  <si>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</si>
  <si>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</si>
  <si>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</si>
  <si>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</si>
  <si>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</si>
  <si>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</si>
  <si>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</si>
  <si>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</si>
  <si>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</si>
  <si>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</si>
  <si>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</si>
  <si>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</si>
  <si>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</si>
  <si>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</si>
  <si>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</si>
  <si>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</si>
  <si>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</si>
  <si>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</si>
  <si>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</si>
  <si>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</si>
  <si>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</si>
  <si>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</si>
  <si>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</si>
  <si>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</si>
  <si>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</si>
  <si>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</si>
  <si>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</si>
  <si>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</si>
  <si>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</si>
  <si>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</si>
  <si>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</si>
  <si>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</si>
  <si>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</si>
  <si>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</si>
  <si>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</si>
  <si>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</si>
  <si>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</si>
  <si>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</si>
  <si>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</si>
  <si>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</si>
  <si>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</si>
  <si>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</si>
  <si>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</si>
  <si>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</si>
  <si>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</si>
  <si>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</si>
  <si>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</si>
  <si>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</si>
  <si>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</si>
  <si>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</si>
  <si>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</si>
  <si>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</si>
  <si>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</si>
  <si>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</si>
  <si>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</si>
  <si>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</si>
  <si>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</si>
  <si>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</si>
  <si>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</si>
  <si>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</si>
  <si>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</si>
  <si>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</si>
  <si>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</si>
  <si>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</si>
  <si>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</si>
  <si>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</si>
  <si>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</si>
  <si>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</si>
  <si>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</si>
  <si>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</si>
  <si>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</si>
  <si>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</si>
  <si>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</si>
  <si>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</si>
  <si>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</si>
  <si>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</si>
  <si>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</si>
  <si>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</si>
  <si>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</si>
  <si>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</si>
  <si>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</si>
  <si>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</si>
  <si>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</si>
  <si>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</si>
  <si>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</si>
  <si>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</si>
  <si>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</si>
  <si>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</si>
  <si>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</si>
  <si>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</si>
  <si>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</si>
  <si>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</si>
  <si>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</si>
  <si>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</si>
  <si>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</si>
  <si>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</si>
  <si>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</si>
  <si>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</si>
  <si>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</si>
  <si>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</si>
  <si>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</si>
  <si>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</si>
  <si>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</si>
  <si>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</si>
  <si>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</si>
  <si>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</si>
  <si>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</si>
  <si>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</si>
  <si>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</si>
  <si>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</si>
  <si>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</si>
  <si>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</si>
  <si>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</si>
  <si>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</si>
  <si>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</si>
  <si>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</si>
  <si>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</si>
  <si>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</si>
  <si>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</si>
  <si>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</si>
  <si>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</si>
  <si>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</si>
  <si>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</si>
  <si>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</si>
  <si>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</si>
  <si>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</si>
  <si>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</si>
  <si>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</si>
  <si>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</si>
  <si>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</si>
  <si>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</si>
  <si>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</si>
  <si>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</si>
  <si>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</si>
  <si>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</si>
  <si>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</si>
  <si>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</si>
  <si>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</si>
  <si>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</si>
  <si>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</si>
  <si>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</si>
  <si>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</si>
  <si>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</si>
  <si>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</si>
  <si>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</si>
  <si>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</si>
  <si>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</si>
  <si>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</si>
  <si>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Comité Municipal de Agua Potable y Alcantarillado de Juventino Rosas</t>
  </si>
  <si>
    <t>Correspondiente del 1 de Enero 31 de Marzo de 2023</t>
  </si>
  <si>
    <t>___________________________________________</t>
  </si>
  <si>
    <t>_____________________________________________________</t>
  </si>
  <si>
    <t>Director General
Ing. David Hernandez Vera</t>
  </si>
  <si>
    <t>Encargada del Área Contable
C.P.Maria de la Luz Alvarez Noria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</si>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</sst>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165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9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4" fontId="3" fillId="0" borderId="0" xfId="3" applyNumberFormat="1" applyFont="1" applyAlignment="1" applyProtection="1">
      <alignment horizontal="center" vertical="top" wrapText="1"/>
      <protection locked="0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41">
    <cellStyle name="Euro" xfId="21"/>
    <cellStyle name="Hipervínculo" xfId="11" builtinId="8"/>
    <cellStyle name="Millares" xfId="18" builtinId="3"/>
    <cellStyle name="Millares 2" xfId="1"/>
    <cellStyle name="Millares 2 2" xfId="15"/>
    <cellStyle name="Millares 2 2 2" xfId="34"/>
    <cellStyle name="Millares 2 2 3" xfId="23"/>
    <cellStyle name="Millares 2 3" xfId="16"/>
    <cellStyle name="Millares 2 3 2" xfId="35"/>
    <cellStyle name="Millares 2 3 3" xfId="24"/>
    <cellStyle name="Millares 2 4" xfId="33"/>
    <cellStyle name="Millares 2 5" xfId="22"/>
    <cellStyle name="Millares 3" xfId="19"/>
    <cellStyle name="Millares 3 2" xfId="36"/>
    <cellStyle name="Millares 3 3" xfId="25"/>
    <cellStyle name="Millares 4" xfId="17"/>
    <cellStyle name="Moneda 2" xfId="26"/>
    <cellStyle name="Moneda 2 2" xfId="37"/>
    <cellStyle name="Normal" xfId="0" builtinId="0"/>
    <cellStyle name="Normal 2" xfId="2"/>
    <cellStyle name="Normal 2 2" xfId="3"/>
    <cellStyle name="Normal 2 3" xfId="9"/>
    <cellStyle name="Normal 2 3 2" xfId="38"/>
    <cellStyle name="Normal 3" xfId="8"/>
    <cellStyle name="Normal 3 2" xfId="10"/>
    <cellStyle name="Normal 3 2 2" xfId="13"/>
    <cellStyle name="Normal 3 3" xfId="12"/>
    <cellStyle name="Normal 4" xfId="4"/>
    <cellStyle name="Normal 4 2" xfId="28"/>
    <cellStyle name="Normal 4 3" xfId="27"/>
    <cellStyle name="Normal 5" xfId="5"/>
    <cellStyle name="Normal 5 2" xfId="30"/>
    <cellStyle name="Normal 5 3" xfId="29"/>
    <cellStyle name="Normal 56" xfId="6"/>
    <cellStyle name="Normal 6" xfId="31"/>
    <cellStyle name="Normal 6 2" xfId="32"/>
    <cellStyle name="Normal 6 2 2" xfId="40"/>
    <cellStyle name="Normal 6 3" xfId="39"/>
    <cellStyle name="Normal 7" xfId="20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8" t="s">
        <v>659</v>
      </c>
      <c r="B1" s="168"/>
      <c r="C1" s="17"/>
      <c r="D1" s="14" t="s">
        <v>599</v>
      </c>
      <c r="E1" s="15">
        <v>2023</v>
      </c>
    </row>
    <row r="2" spans="1:5" ht="18.95" customHeight="1" x14ac:dyDescent="0.2">
      <c r="A2" s="169" t="s">
        <v>598</v>
      </c>
      <c r="B2" s="169"/>
      <c r="C2" s="36"/>
      <c r="D2" s="14" t="s">
        <v>600</v>
      </c>
      <c r="E2" s="17" t="s">
        <v>605</v>
      </c>
    </row>
    <row r="3" spans="1:5" ht="18.95" customHeight="1" x14ac:dyDescent="0.2">
      <c r="A3" s="170" t="s">
        <v>660</v>
      </c>
      <c r="B3" s="170"/>
      <c r="C3" s="17"/>
      <c r="D3" s="14" t="s">
        <v>601</v>
      </c>
      <c r="E3" s="15">
        <v>1</v>
      </c>
    </row>
    <row r="4" spans="1:5" s="93" customFormat="1" ht="18.95" customHeight="1" x14ac:dyDescent="0.2">
      <c r="A4" s="170" t="s">
        <v>620</v>
      </c>
      <c r="B4" s="170"/>
      <c r="C4" s="170"/>
      <c r="D4" s="170"/>
      <c r="E4" s="170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130</v>
      </c>
      <c r="B13" s="46" t="s">
        <v>580</v>
      </c>
    </row>
    <row r="14" spans="1:5" ht="10.15" x14ac:dyDescent="0.2">
      <c r="A14" s="45" t="s">
        <v>7</v>
      </c>
      <c r="B14" s="46" t="s">
        <v>581</v>
      </c>
    </row>
    <row r="15" spans="1:5" x14ac:dyDescent="0.2">
      <c r="A15" s="45" t="s">
        <v>8</v>
      </c>
      <c r="B15" s="46" t="s">
        <v>129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582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182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566</v>
      </c>
      <c r="B24" s="95" t="s">
        <v>303</v>
      </c>
    </row>
    <row r="25" spans="1:2" x14ac:dyDescent="0.2">
      <c r="A25" s="94" t="s">
        <v>567</v>
      </c>
      <c r="B25" s="95" t="s">
        <v>568</v>
      </c>
    </row>
    <row r="26" spans="1:2" s="93" customFormat="1" ht="10.15" x14ac:dyDescent="0.2">
      <c r="A26" s="94" t="s">
        <v>569</v>
      </c>
      <c r="B26" s="95" t="s">
        <v>340</v>
      </c>
    </row>
    <row r="27" spans="1:2" ht="10.15" x14ac:dyDescent="0.2">
      <c r="A27" s="94" t="s">
        <v>570</v>
      </c>
      <c r="B27" s="95" t="s">
        <v>357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621</v>
      </c>
    </row>
    <row r="41" spans="1:2" ht="10.9" thickBot="1" x14ac:dyDescent="0.25">
      <c r="A41" s="11"/>
      <c r="B41" s="12"/>
    </row>
    <row r="44" spans="1:2" ht="10.15" x14ac:dyDescent="0.2">
      <c r="B44" s="93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workbookViewId="0">
      <selection activeCell="B26" sqref="B26:F27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5" t="s">
        <v>659</v>
      </c>
      <c r="B1" s="176"/>
      <c r="C1" s="177"/>
    </row>
    <row r="2" spans="1:3" s="37" customFormat="1" ht="18" customHeight="1" x14ac:dyDescent="0.25">
      <c r="A2" s="178" t="s">
        <v>610</v>
      </c>
      <c r="B2" s="179"/>
      <c r="C2" s="180"/>
    </row>
    <row r="3" spans="1:3" s="37" customFormat="1" ht="18" customHeight="1" x14ac:dyDescent="0.3">
      <c r="A3" s="178" t="s">
        <v>660</v>
      </c>
      <c r="B3" s="181"/>
      <c r="C3" s="180"/>
    </row>
    <row r="4" spans="1:3" s="40" customFormat="1" ht="18" customHeight="1" x14ac:dyDescent="0.2">
      <c r="A4" s="182" t="s">
        <v>611</v>
      </c>
      <c r="B4" s="183"/>
      <c r="C4" s="184"/>
    </row>
    <row r="5" spans="1:3" s="38" customFormat="1" x14ac:dyDescent="0.2">
      <c r="A5" s="58" t="s">
        <v>520</v>
      </c>
      <c r="B5" s="58"/>
      <c r="C5" s="145">
        <v>13249919.75</v>
      </c>
    </row>
    <row r="6" spans="1:3" ht="10.15" x14ac:dyDescent="0.2">
      <c r="A6" s="59"/>
      <c r="B6" s="60"/>
      <c r="C6" s="61"/>
    </row>
    <row r="7" spans="1:3" x14ac:dyDescent="0.2">
      <c r="A7" s="68" t="s">
        <v>521</v>
      </c>
      <c r="B7" s="68"/>
      <c r="C7" s="146">
        <f>SUM(C8:C13)</f>
        <v>0</v>
      </c>
    </row>
    <row r="8" spans="1:3" x14ac:dyDescent="0.2">
      <c r="A8" s="76" t="s">
        <v>522</v>
      </c>
      <c r="B8" s="75" t="s">
        <v>341</v>
      </c>
      <c r="C8" s="147">
        <v>0</v>
      </c>
    </row>
    <row r="9" spans="1:3" x14ac:dyDescent="0.2">
      <c r="A9" s="62" t="s">
        <v>523</v>
      </c>
      <c r="B9" s="63" t="s">
        <v>532</v>
      </c>
      <c r="C9" s="147">
        <v>0</v>
      </c>
    </row>
    <row r="10" spans="1:3" x14ac:dyDescent="0.2">
      <c r="A10" s="62" t="s">
        <v>524</v>
      </c>
      <c r="B10" s="63" t="s">
        <v>349</v>
      </c>
      <c r="C10" s="147">
        <v>0</v>
      </c>
    </row>
    <row r="11" spans="1:3" x14ac:dyDescent="0.2">
      <c r="A11" s="62" t="s">
        <v>525</v>
      </c>
      <c r="B11" s="63" t="s">
        <v>350</v>
      </c>
      <c r="C11" s="147">
        <v>0</v>
      </c>
    </row>
    <row r="12" spans="1:3" x14ac:dyDescent="0.2">
      <c r="A12" s="62" t="s">
        <v>526</v>
      </c>
      <c r="B12" s="63" t="s">
        <v>351</v>
      </c>
      <c r="C12" s="147">
        <v>0</v>
      </c>
    </row>
    <row r="13" spans="1:3" x14ac:dyDescent="0.2">
      <c r="A13" s="64" t="s">
        <v>527</v>
      </c>
      <c r="B13" s="65" t="s">
        <v>528</v>
      </c>
      <c r="C13" s="147">
        <v>0</v>
      </c>
    </row>
    <row r="14" spans="1:3" ht="10.15" x14ac:dyDescent="0.2">
      <c r="A14" s="74"/>
      <c r="B14" s="66"/>
      <c r="C14" s="67"/>
    </row>
    <row r="15" spans="1:3" ht="10.15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531</v>
      </c>
      <c r="C16" s="147">
        <v>0</v>
      </c>
    </row>
    <row r="17" spans="1:5" x14ac:dyDescent="0.2">
      <c r="A17" s="70">
        <v>3.2</v>
      </c>
      <c r="B17" s="63" t="s">
        <v>529</v>
      </c>
      <c r="C17" s="147">
        <v>0</v>
      </c>
    </row>
    <row r="18" spans="1:5" ht="10.15" x14ac:dyDescent="0.2">
      <c r="A18" s="70">
        <v>3.3</v>
      </c>
      <c r="B18" s="65" t="s">
        <v>530</v>
      </c>
      <c r="C18" s="148">
        <v>0</v>
      </c>
    </row>
    <row r="19" spans="1:5" ht="10.15" x14ac:dyDescent="0.2">
      <c r="A19" s="59"/>
      <c r="B19" s="71"/>
      <c r="C19" s="72"/>
    </row>
    <row r="20" spans="1:5" ht="10.15" x14ac:dyDescent="0.2">
      <c r="A20" s="73" t="s">
        <v>657</v>
      </c>
      <c r="B20" s="73"/>
      <c r="C20" s="145">
        <f>C5+C7-C15</f>
        <v>13249919.75</v>
      </c>
    </row>
    <row r="22" spans="1:5" ht="10.15" x14ac:dyDescent="0.2">
      <c r="B22" s="39" t="s">
        <v>622</v>
      </c>
    </row>
    <row r="26" spans="1:5" x14ac:dyDescent="0.2">
      <c r="B26" s="167" t="s">
        <v>661</v>
      </c>
      <c r="C26" s="166" t="s">
        <v>662</v>
      </c>
      <c r="D26" s="130"/>
      <c r="E26" s="130"/>
    </row>
    <row r="27" spans="1:5" ht="22.5" x14ac:dyDescent="0.2">
      <c r="B27" s="167" t="s">
        <v>663</v>
      </c>
      <c r="C27" s="173" t="s">
        <v>664</v>
      </c>
      <c r="D27" s="173"/>
      <c r="E27" s="173"/>
    </row>
  </sheetData>
  <mergeCells count="5">
    <mergeCell ref="A1:C1"/>
    <mergeCell ref="A2:C2"/>
    <mergeCell ref="A3:C3"/>
    <mergeCell ref="A4:C4"/>
    <mergeCell ref="C27:E27"/>
  </mergeCells>
  <pageMargins left="0.7" right="0.7" top="0.75" bottom="0.75" header="0.3" footer="0.3"/>
  <pageSetup scale="76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workbookViewId="0">
      <selection activeCell="A36" sqref="A3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5" t="s">
        <v>659</v>
      </c>
      <c r="B1" s="186"/>
      <c r="C1" s="187"/>
    </row>
    <row r="2" spans="1:3" s="41" customFormat="1" ht="18.95" customHeight="1" x14ac:dyDescent="0.25">
      <c r="A2" s="188" t="s">
        <v>612</v>
      </c>
      <c r="B2" s="189"/>
      <c r="C2" s="190"/>
    </row>
    <row r="3" spans="1:3" s="41" customFormat="1" ht="18.95" customHeight="1" x14ac:dyDescent="0.25">
      <c r="A3" s="188" t="s">
        <v>660</v>
      </c>
      <c r="B3" s="191"/>
      <c r="C3" s="190"/>
    </row>
    <row r="4" spans="1:3" s="42" customFormat="1" ht="10.15" x14ac:dyDescent="0.2">
      <c r="A4" s="182" t="s">
        <v>611</v>
      </c>
      <c r="B4" s="183"/>
      <c r="C4" s="184"/>
    </row>
    <row r="5" spans="1:3" ht="10.15" x14ac:dyDescent="0.2">
      <c r="A5" s="84" t="s">
        <v>533</v>
      </c>
      <c r="B5" s="58"/>
      <c r="C5" s="149">
        <v>8610745.4700000007</v>
      </c>
    </row>
    <row r="6" spans="1:3" ht="10.15" x14ac:dyDescent="0.2">
      <c r="A6" s="78"/>
      <c r="B6" s="60"/>
      <c r="C6" s="79"/>
    </row>
    <row r="7" spans="1:3" ht="10.15" x14ac:dyDescent="0.2">
      <c r="A7" s="68" t="s">
        <v>534</v>
      </c>
      <c r="B7" s="80"/>
      <c r="C7" s="146">
        <f>SUM(C8:C28)</f>
        <v>228973.28</v>
      </c>
    </row>
    <row r="8" spans="1:3" x14ac:dyDescent="0.2">
      <c r="A8" s="128">
        <v>2.1</v>
      </c>
      <c r="B8" s="85" t="s">
        <v>369</v>
      </c>
      <c r="C8" s="150">
        <v>0</v>
      </c>
    </row>
    <row r="9" spans="1:3" x14ac:dyDescent="0.2">
      <c r="A9" s="128">
        <v>2.2000000000000002</v>
      </c>
      <c r="B9" s="85" t="s">
        <v>366</v>
      </c>
      <c r="C9" s="150">
        <v>0</v>
      </c>
    </row>
    <row r="10" spans="1:3" x14ac:dyDescent="0.2">
      <c r="A10" s="90">
        <v>2.2999999999999998</v>
      </c>
      <c r="B10" s="77" t="s">
        <v>236</v>
      </c>
      <c r="C10" s="150">
        <v>7757.76</v>
      </c>
    </row>
    <row r="11" spans="1:3" x14ac:dyDescent="0.2">
      <c r="A11" s="90">
        <v>2.4</v>
      </c>
      <c r="B11" s="77" t="s">
        <v>237</v>
      </c>
      <c r="C11" s="150">
        <v>0</v>
      </c>
    </row>
    <row r="12" spans="1:3" x14ac:dyDescent="0.2">
      <c r="A12" s="90">
        <v>2.5</v>
      </c>
      <c r="B12" s="77" t="s">
        <v>238</v>
      </c>
      <c r="C12" s="150">
        <v>0</v>
      </c>
    </row>
    <row r="13" spans="1:3" x14ac:dyDescent="0.2">
      <c r="A13" s="90">
        <v>2.6</v>
      </c>
      <c r="B13" s="77" t="s">
        <v>239</v>
      </c>
      <c r="C13" s="150">
        <v>0</v>
      </c>
    </row>
    <row r="14" spans="1:3" x14ac:dyDescent="0.2">
      <c r="A14" s="90">
        <v>2.7</v>
      </c>
      <c r="B14" s="77" t="s">
        <v>240</v>
      </c>
      <c r="C14" s="150">
        <v>0</v>
      </c>
    </row>
    <row r="15" spans="1:3" x14ac:dyDescent="0.2">
      <c r="A15" s="90">
        <v>2.8</v>
      </c>
      <c r="B15" s="77" t="s">
        <v>241</v>
      </c>
      <c r="C15" s="150">
        <v>22783.25</v>
      </c>
    </row>
    <row r="16" spans="1:3" x14ac:dyDescent="0.2">
      <c r="A16" s="90">
        <v>2.9</v>
      </c>
      <c r="B16" s="77" t="s">
        <v>243</v>
      </c>
      <c r="C16" s="150">
        <v>0</v>
      </c>
    </row>
    <row r="17" spans="1:3" x14ac:dyDescent="0.2">
      <c r="A17" s="90" t="s">
        <v>535</v>
      </c>
      <c r="B17" s="77" t="s">
        <v>536</v>
      </c>
      <c r="C17" s="150">
        <v>0</v>
      </c>
    </row>
    <row r="18" spans="1:3" x14ac:dyDescent="0.2">
      <c r="A18" s="90" t="s">
        <v>559</v>
      </c>
      <c r="B18" s="77" t="s">
        <v>245</v>
      </c>
      <c r="C18" s="150">
        <v>0</v>
      </c>
    </row>
    <row r="19" spans="1:3" x14ac:dyDescent="0.2">
      <c r="A19" s="90" t="s">
        <v>560</v>
      </c>
      <c r="B19" s="77" t="s">
        <v>537</v>
      </c>
      <c r="C19" s="150">
        <v>0</v>
      </c>
    </row>
    <row r="20" spans="1:3" x14ac:dyDescent="0.2">
      <c r="A20" s="90" t="s">
        <v>561</v>
      </c>
      <c r="B20" s="77" t="s">
        <v>538</v>
      </c>
      <c r="C20" s="150">
        <v>198432.27</v>
      </c>
    </row>
    <row r="21" spans="1:3" x14ac:dyDescent="0.2">
      <c r="A21" s="90" t="s">
        <v>562</v>
      </c>
      <c r="B21" s="77" t="s">
        <v>539</v>
      </c>
      <c r="C21" s="150">
        <v>0</v>
      </c>
    </row>
    <row r="22" spans="1:3" x14ac:dyDescent="0.2">
      <c r="A22" s="90" t="s">
        <v>540</v>
      </c>
      <c r="B22" s="77" t="s">
        <v>541</v>
      </c>
      <c r="C22" s="150">
        <v>0</v>
      </c>
    </row>
    <row r="23" spans="1:3" x14ac:dyDescent="0.2">
      <c r="A23" s="90" t="s">
        <v>542</v>
      </c>
      <c r="B23" s="77" t="s">
        <v>543</v>
      </c>
      <c r="C23" s="150">
        <v>0</v>
      </c>
    </row>
    <row r="24" spans="1:3" x14ac:dyDescent="0.2">
      <c r="A24" s="90" t="s">
        <v>544</v>
      </c>
      <c r="B24" s="77" t="s">
        <v>545</v>
      </c>
      <c r="C24" s="150">
        <v>0</v>
      </c>
    </row>
    <row r="25" spans="1:3" x14ac:dyDescent="0.2">
      <c r="A25" s="90" t="s">
        <v>546</v>
      </c>
      <c r="B25" s="77" t="s">
        <v>547</v>
      </c>
      <c r="C25" s="150">
        <v>0</v>
      </c>
    </row>
    <row r="26" spans="1:3" x14ac:dyDescent="0.2">
      <c r="A26" s="90" t="s">
        <v>548</v>
      </c>
      <c r="B26" s="77" t="s">
        <v>549</v>
      </c>
      <c r="C26" s="150">
        <v>0</v>
      </c>
    </row>
    <row r="27" spans="1:3" x14ac:dyDescent="0.2">
      <c r="A27" s="90" t="s">
        <v>550</v>
      </c>
      <c r="B27" s="77" t="s">
        <v>551</v>
      </c>
      <c r="C27" s="150">
        <v>0</v>
      </c>
    </row>
    <row r="28" spans="1:3" x14ac:dyDescent="0.2">
      <c r="A28" s="90" t="s">
        <v>552</v>
      </c>
      <c r="B28" s="85" t="s">
        <v>553</v>
      </c>
      <c r="C28" s="150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554</v>
      </c>
      <c r="B30" s="89"/>
      <c r="C30" s="151">
        <f>SUM(C31:C35)</f>
        <v>0</v>
      </c>
    </row>
    <row r="31" spans="1:3" x14ac:dyDescent="0.2">
      <c r="A31" s="90" t="s">
        <v>555</v>
      </c>
      <c r="B31" s="77" t="s">
        <v>438</v>
      </c>
      <c r="C31" s="150">
        <v>0</v>
      </c>
    </row>
    <row r="32" spans="1:3" x14ac:dyDescent="0.2">
      <c r="A32" s="90" t="s">
        <v>556</v>
      </c>
      <c r="B32" s="77" t="s">
        <v>80</v>
      </c>
      <c r="C32" s="150">
        <v>0</v>
      </c>
    </row>
    <row r="33" spans="1:5" x14ac:dyDescent="0.2">
      <c r="A33" s="90" t="s">
        <v>557</v>
      </c>
      <c r="B33" s="77" t="s">
        <v>448</v>
      </c>
      <c r="C33" s="150">
        <v>0</v>
      </c>
    </row>
    <row r="34" spans="1:5" x14ac:dyDescent="0.2">
      <c r="A34" s="90" t="s">
        <v>665</v>
      </c>
      <c r="B34" s="77" t="s">
        <v>454</v>
      </c>
      <c r="C34" s="150">
        <v>0</v>
      </c>
    </row>
    <row r="35" spans="1:5" ht="10.15" x14ac:dyDescent="0.2">
      <c r="A35" s="90" t="s">
        <v>666</v>
      </c>
      <c r="B35" s="85" t="s">
        <v>558</v>
      </c>
      <c r="C35" s="152">
        <v>0</v>
      </c>
    </row>
    <row r="36" spans="1:5" ht="10.15" x14ac:dyDescent="0.2">
      <c r="A36" s="78"/>
      <c r="B36" s="81"/>
      <c r="C36" s="82"/>
    </row>
    <row r="37" spans="1:5" ht="10.15" x14ac:dyDescent="0.2">
      <c r="A37" s="83" t="s">
        <v>658</v>
      </c>
      <c r="B37" s="58"/>
      <c r="C37" s="145">
        <f>C5-C7+C30</f>
        <v>8381772.1900000004</v>
      </c>
    </row>
    <row r="39" spans="1:5" ht="10.15" x14ac:dyDescent="0.2">
      <c r="B39" s="39" t="s">
        <v>622</v>
      </c>
    </row>
    <row r="43" spans="1:5" x14ac:dyDescent="0.2">
      <c r="B43" s="167" t="s">
        <v>661</v>
      </c>
      <c r="C43" s="166" t="s">
        <v>662</v>
      </c>
      <c r="D43" s="130"/>
      <c r="E43" s="130"/>
    </row>
    <row r="44" spans="1:5" ht="22.5" x14ac:dyDescent="0.2">
      <c r="B44" s="167" t="s">
        <v>663</v>
      </c>
      <c r="C44" s="173" t="s">
        <v>664</v>
      </c>
      <c r="D44" s="173"/>
      <c r="E44" s="173"/>
    </row>
  </sheetData>
  <mergeCells count="5">
    <mergeCell ref="A1:C1"/>
    <mergeCell ref="A2:C2"/>
    <mergeCell ref="A3:C3"/>
    <mergeCell ref="A4:C4"/>
    <mergeCell ref="C44:E44"/>
  </mergeCells>
  <pageMargins left="0.7" right="0.7" top="0.75" bottom="0.75" header="0.3" footer="0.3"/>
  <pageSetup scale="7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>
      <selection activeCell="A27" sqref="A27:B27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4" t="s">
        <v>659</v>
      </c>
      <c r="B1" s="192"/>
      <c r="C1" s="192"/>
      <c r="D1" s="192"/>
      <c r="E1" s="192"/>
      <c r="F1" s="192"/>
      <c r="G1" s="27" t="s">
        <v>602</v>
      </c>
      <c r="H1" s="28">
        <v>2023</v>
      </c>
    </row>
    <row r="2" spans="1:10" ht="18.95" customHeight="1" x14ac:dyDescent="0.2">
      <c r="A2" s="174" t="s">
        <v>613</v>
      </c>
      <c r="B2" s="192"/>
      <c r="C2" s="192"/>
      <c r="D2" s="192"/>
      <c r="E2" s="192"/>
      <c r="F2" s="192"/>
      <c r="G2" s="27" t="s">
        <v>603</v>
      </c>
      <c r="H2" s="28" t="s">
        <v>605</v>
      </c>
    </row>
    <row r="3" spans="1:10" ht="18.95" customHeight="1" x14ac:dyDescent="0.2">
      <c r="A3" s="193" t="s">
        <v>660</v>
      </c>
      <c r="B3" s="194"/>
      <c r="C3" s="194"/>
      <c r="D3" s="194"/>
      <c r="E3" s="194"/>
      <c r="F3" s="194"/>
      <c r="G3" s="27" t="s">
        <v>604</v>
      </c>
      <c r="H3" s="28">
        <v>1</v>
      </c>
    </row>
    <row r="4" spans="1:10" ht="10.15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ht="10.15" x14ac:dyDescent="0.2">
      <c r="A8" s="43">
        <v>7000</v>
      </c>
      <c r="B8" s="44" t="s">
        <v>122</v>
      </c>
    </row>
    <row r="9" spans="1:10" ht="10.15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130">
        <v>7410</v>
      </c>
      <c r="B27" s="130" t="s">
        <v>667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ht="10.15" x14ac:dyDescent="0.2">
      <c r="A35" s="43">
        <v>8000</v>
      </c>
      <c r="B35" s="44" t="s">
        <v>95</v>
      </c>
    </row>
    <row r="36" spans="1:6" ht="10.15" x14ac:dyDescent="0.2">
      <c r="A36" s="29">
        <v>8110</v>
      </c>
      <c r="B36" s="29" t="s">
        <v>94</v>
      </c>
      <c r="C36" s="34">
        <v>0</v>
      </c>
      <c r="D36" s="34">
        <v>32738898.940000001</v>
      </c>
      <c r="E36" s="34">
        <v>0</v>
      </c>
      <c r="F36" s="34">
        <f t="shared" si="0"/>
        <v>32738898.940000001</v>
      </c>
    </row>
    <row r="37" spans="1:6" ht="10.15" x14ac:dyDescent="0.2">
      <c r="A37" s="29">
        <v>8120</v>
      </c>
      <c r="B37" s="29" t="s">
        <v>93</v>
      </c>
      <c r="C37" s="34">
        <v>0</v>
      </c>
      <c r="D37" s="34">
        <v>22453228.300000001</v>
      </c>
      <c r="E37" s="34">
        <v>-32738898.940000001</v>
      </c>
      <c r="F37" s="34">
        <f t="shared" si="0"/>
        <v>-10285670.640000001</v>
      </c>
    </row>
    <row r="38" spans="1:6" ht="10.15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ht="10.15" x14ac:dyDescent="0.2">
      <c r="A39" s="29">
        <v>8140</v>
      </c>
      <c r="B39" s="29" t="s">
        <v>91</v>
      </c>
      <c r="C39" s="34">
        <v>0</v>
      </c>
      <c r="D39" s="34">
        <v>-801408</v>
      </c>
      <c r="E39" s="34">
        <v>-19771486.780000001</v>
      </c>
      <c r="F39" s="34">
        <f t="shared" si="0"/>
        <v>-20572894.780000001</v>
      </c>
    </row>
    <row r="40" spans="1:6" ht="10.15" x14ac:dyDescent="0.2">
      <c r="A40" s="29">
        <v>8150</v>
      </c>
      <c r="B40" s="29" t="s">
        <v>90</v>
      </c>
      <c r="C40" s="34">
        <v>0</v>
      </c>
      <c r="D40" s="34">
        <v>-2776268.22</v>
      </c>
      <c r="E40" s="34">
        <v>895934.7</v>
      </c>
      <c r="F40" s="34">
        <f t="shared" si="0"/>
        <v>-1880333.5200000003</v>
      </c>
    </row>
    <row r="41" spans="1:6" ht="10.15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-32738898.940000001</v>
      </c>
      <c r="F41" s="34">
        <f t="shared" si="0"/>
        <v>-32738898.940000001</v>
      </c>
    </row>
    <row r="42" spans="1:6" ht="10.15" x14ac:dyDescent="0.2">
      <c r="A42" s="29">
        <v>8220</v>
      </c>
      <c r="B42" s="29" t="s">
        <v>88</v>
      </c>
      <c r="C42" s="34">
        <v>0</v>
      </c>
      <c r="D42" s="34">
        <v>41000761.090000004</v>
      </c>
      <c r="E42" s="34">
        <v>-8610745.4700000007</v>
      </c>
      <c r="F42" s="34">
        <f t="shared" si="0"/>
        <v>32390015.620000005</v>
      </c>
    </row>
    <row r="43" spans="1:6" ht="10.15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-8261862.1500000004</v>
      </c>
      <c r="F43" s="34">
        <f t="shared" si="0"/>
        <v>-8261862.1500000004</v>
      </c>
    </row>
    <row r="44" spans="1:6" ht="10.15" x14ac:dyDescent="0.2">
      <c r="A44" s="29">
        <v>8240</v>
      </c>
      <c r="B44" s="29" t="s">
        <v>86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ht="10.15" x14ac:dyDescent="0.2">
      <c r="A45" s="29">
        <v>8250</v>
      </c>
      <c r="B45" s="29" t="s">
        <v>85</v>
      </c>
      <c r="C45" s="34">
        <v>0</v>
      </c>
      <c r="D45" s="34">
        <v>8610745.4700000007</v>
      </c>
      <c r="E45" s="34">
        <v>-8610745.4700000007</v>
      </c>
      <c r="F45" s="34">
        <f t="shared" si="0"/>
        <v>0</v>
      </c>
    </row>
    <row r="46" spans="1:6" ht="10.15" x14ac:dyDescent="0.2">
      <c r="A46" s="29">
        <v>8260</v>
      </c>
      <c r="B46" s="29" t="s">
        <v>84</v>
      </c>
      <c r="C46" s="34">
        <v>0</v>
      </c>
      <c r="D46" s="34">
        <v>-574147.16</v>
      </c>
      <c r="E46" s="34">
        <v>0</v>
      </c>
      <c r="F46" s="34">
        <f t="shared" si="0"/>
        <v>-574147.16</v>
      </c>
    </row>
    <row r="47" spans="1:6" ht="10.15" x14ac:dyDescent="0.2">
      <c r="A47" s="29">
        <v>8270</v>
      </c>
      <c r="B47" s="29" t="s">
        <v>83</v>
      </c>
      <c r="C47" s="34">
        <v>0</v>
      </c>
      <c r="D47" s="34">
        <v>-172024.69</v>
      </c>
      <c r="E47" s="34">
        <v>9356917.3200000003</v>
      </c>
      <c r="F47" s="34">
        <f t="shared" si="0"/>
        <v>9184892.6300000008</v>
      </c>
    </row>
    <row r="49" spans="2:5" ht="10.15" x14ac:dyDescent="0.2">
      <c r="B49" s="29" t="s">
        <v>622</v>
      </c>
    </row>
    <row r="53" spans="2:5" x14ac:dyDescent="0.2">
      <c r="B53" s="167" t="s">
        <v>661</v>
      </c>
      <c r="C53" s="166" t="s">
        <v>662</v>
      </c>
    </row>
    <row r="54" spans="2:5" ht="22.5" x14ac:dyDescent="0.2">
      <c r="B54" s="167" t="s">
        <v>663</v>
      </c>
      <c r="C54" s="173" t="s">
        <v>664</v>
      </c>
      <c r="D54" s="173"/>
      <c r="E54" s="17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54:E54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195" t="s">
        <v>34</v>
      </c>
      <c r="B5" s="195"/>
      <c r="C5" s="195"/>
      <c r="D5" s="195"/>
      <c r="E5" s="195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122</v>
      </c>
      <c r="B9" s="120"/>
      <c r="C9" s="120"/>
      <c r="D9" s="120"/>
    </row>
    <row r="10" spans="1:8" s="119" customFormat="1" ht="26.1" customHeight="1" x14ac:dyDescent="0.2">
      <c r="A10" s="122" t="s">
        <v>589</v>
      </c>
      <c r="B10" s="196" t="s">
        <v>36</v>
      </c>
      <c r="C10" s="196"/>
      <c r="D10" s="196"/>
      <c r="E10" s="196"/>
    </row>
    <row r="11" spans="1:8" s="119" customFormat="1" ht="12.95" customHeight="1" x14ac:dyDescent="0.2">
      <c r="A11" s="123" t="s">
        <v>590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591</v>
      </c>
      <c r="B12" s="196" t="s">
        <v>38</v>
      </c>
      <c r="C12" s="196"/>
      <c r="D12" s="196"/>
      <c r="E12" s="196"/>
    </row>
    <row r="13" spans="1:8" s="119" customFormat="1" ht="26.1" customHeight="1" x14ac:dyDescent="0.2">
      <c r="A13" s="123" t="s">
        <v>592</v>
      </c>
      <c r="B13" s="196" t="s">
        <v>39</v>
      </c>
      <c r="C13" s="196"/>
      <c r="D13" s="196"/>
      <c r="E13" s="196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593</v>
      </c>
      <c r="B15" s="124" t="s">
        <v>40</v>
      </c>
    </row>
    <row r="16" spans="1:8" s="119" customFormat="1" ht="12.95" customHeight="1" x14ac:dyDescent="0.2">
      <c r="A16" s="123" t="s">
        <v>594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595</v>
      </c>
    </row>
    <row r="20" spans="1:4" s="119" customFormat="1" ht="12.95" customHeight="1" x14ac:dyDescent="0.2">
      <c r="A20" s="127" t="s">
        <v>596</v>
      </c>
    </row>
    <row r="21" spans="1:4" s="119" customFormat="1" ht="10.15" x14ac:dyDescent="0.2">
      <c r="A21" s="120"/>
    </row>
    <row r="22" spans="1:4" s="119" customFormat="1" x14ac:dyDescent="0.2">
      <c r="A22" s="120" t="s">
        <v>515</v>
      </c>
      <c r="B22" s="120"/>
      <c r="C22" s="120"/>
      <c r="D22" s="120"/>
    </row>
    <row r="23" spans="1:4" s="119" customFormat="1" x14ac:dyDescent="0.2">
      <c r="A23" s="120" t="s">
        <v>516</v>
      </c>
      <c r="B23" s="120"/>
      <c r="C23" s="120"/>
      <c r="D23" s="120"/>
    </row>
    <row r="24" spans="1:4" s="119" customFormat="1" x14ac:dyDescent="0.2">
      <c r="A24" s="120" t="s">
        <v>517</v>
      </c>
      <c r="B24" s="120"/>
      <c r="C24" s="120"/>
      <c r="D24" s="120"/>
    </row>
    <row r="25" spans="1:4" s="119" customFormat="1" ht="10.15" x14ac:dyDescent="0.2">
      <c r="A25" s="120" t="s">
        <v>518</v>
      </c>
      <c r="B25" s="120"/>
      <c r="C25" s="120"/>
      <c r="D25" s="120"/>
    </row>
    <row r="26" spans="1:4" s="119" customFormat="1" ht="10.15" x14ac:dyDescent="0.2">
      <c r="A26" s="120" t="s">
        <v>519</v>
      </c>
      <c r="B26" s="120"/>
      <c r="C26" s="120"/>
      <c r="D26" s="120"/>
    </row>
    <row r="27" spans="1:4" s="119" customFormat="1" ht="10.15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ht="10.15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opLeftCell="A124" zoomScale="106" zoomScaleNormal="106" workbookViewId="0">
      <selection sqref="A1:H15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1" t="s">
        <v>659</v>
      </c>
      <c r="B1" s="172"/>
      <c r="C1" s="172"/>
      <c r="D1" s="172"/>
      <c r="E1" s="172"/>
      <c r="F1" s="172"/>
      <c r="G1" s="14" t="s">
        <v>602</v>
      </c>
      <c r="H1" s="25">
        <v>2023</v>
      </c>
    </row>
    <row r="2" spans="1:8" s="16" customFormat="1" ht="18.95" customHeight="1" x14ac:dyDescent="0.25">
      <c r="A2" s="171" t="s">
        <v>606</v>
      </c>
      <c r="B2" s="172"/>
      <c r="C2" s="172"/>
      <c r="D2" s="172"/>
      <c r="E2" s="172"/>
      <c r="F2" s="172"/>
      <c r="G2" s="14" t="s">
        <v>603</v>
      </c>
      <c r="H2" s="25" t="s">
        <v>605</v>
      </c>
    </row>
    <row r="3" spans="1:8" s="16" customFormat="1" ht="18.95" customHeight="1" x14ac:dyDescent="0.3">
      <c r="A3" s="171" t="s">
        <v>660</v>
      </c>
      <c r="B3" s="172"/>
      <c r="C3" s="172"/>
      <c r="D3" s="172"/>
      <c r="E3" s="172"/>
      <c r="F3" s="172"/>
      <c r="G3" s="14" t="s">
        <v>604</v>
      </c>
      <c r="H3" s="25">
        <v>1</v>
      </c>
    </row>
    <row r="4" spans="1:8" ht="10.15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ht="10.15" x14ac:dyDescent="0.2">
      <c r="A10" s="22">
        <v>1121</v>
      </c>
      <c r="B10" s="20" t="s">
        <v>196</v>
      </c>
      <c r="C10" s="24">
        <v>7899995.79</v>
      </c>
    </row>
    <row r="11" spans="1:8" ht="10.15" x14ac:dyDescent="0.2">
      <c r="A11" s="22">
        <v>1211</v>
      </c>
      <c r="B11" s="20" t="s">
        <v>197</v>
      </c>
      <c r="C11" s="24">
        <v>0</v>
      </c>
    </row>
    <row r="13" spans="1:8" ht="10.15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ht="10.15" x14ac:dyDescent="0.2">
      <c r="A15" s="22">
        <v>1122</v>
      </c>
      <c r="B15" s="20" t="s">
        <v>198</v>
      </c>
      <c r="C15" s="24">
        <v>132667.88</v>
      </c>
      <c r="D15" s="24">
        <v>133667.45000000001</v>
      </c>
      <c r="E15" s="24">
        <v>133368.39000000001</v>
      </c>
      <c r="F15" s="24">
        <v>138791.92000000001</v>
      </c>
      <c r="G15" s="24">
        <v>138870.82999999999</v>
      </c>
    </row>
    <row r="16" spans="1:8" ht="10.15" x14ac:dyDescent="0.2">
      <c r="A16" s="22">
        <v>1124</v>
      </c>
      <c r="B16" s="20" t="s">
        <v>199</v>
      </c>
      <c r="C16" s="24">
        <v>30378.66</v>
      </c>
      <c r="D16" s="24">
        <v>30378.66</v>
      </c>
      <c r="E16" s="24">
        <v>30378.66</v>
      </c>
      <c r="F16" s="24">
        <v>30378.66</v>
      </c>
      <c r="G16" s="24">
        <v>30378.66</v>
      </c>
    </row>
    <row r="18" spans="1:8" ht="10.15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ht="10.15" x14ac:dyDescent="0.2">
      <c r="A20" s="22">
        <v>1123</v>
      </c>
      <c r="B20" s="20" t="s">
        <v>205</v>
      </c>
      <c r="C20" s="24">
        <v>279862.28000000003</v>
      </c>
      <c r="D20" s="24">
        <v>279862.28000000003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15000</v>
      </c>
      <c r="D21" s="24">
        <v>15000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573</v>
      </c>
      <c r="C23" s="24">
        <v>19898715.34</v>
      </c>
      <c r="D23" s="24">
        <v>19898715.34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30000</v>
      </c>
      <c r="D25" s="24">
        <v>30000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505284.46</v>
      </c>
      <c r="D27" s="24">
        <v>505284.46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ht="10.15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ht="10.15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ht="10.15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ht="10.15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ht="10.15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ht="10.15" x14ac:dyDescent="0.2">
      <c r="A50" s="22">
        <v>1214</v>
      </c>
      <c r="B50" s="20" t="s">
        <v>224</v>
      </c>
      <c r="C50" s="24">
        <v>0</v>
      </c>
    </row>
    <row r="52" spans="1:9" ht="10.15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ht="10.15" x14ac:dyDescent="0.2">
      <c r="A54" s="22">
        <v>1230</v>
      </c>
      <c r="B54" s="20" t="s">
        <v>227</v>
      </c>
      <c r="C54" s="24">
        <f>SUM(C55:C61)</f>
        <v>29282896.100000001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887045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1130822.29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617133.81000000006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26647895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11409218.68</v>
      </c>
      <c r="D62" s="24">
        <f t="shared" ref="D62:E62" si="0">SUM(D63:D70)</f>
        <v>0</v>
      </c>
      <c r="E62" s="24">
        <f t="shared" si="0"/>
        <v>4173220.69</v>
      </c>
    </row>
    <row r="63" spans="1:9" x14ac:dyDescent="0.2">
      <c r="A63" s="22">
        <v>1241</v>
      </c>
      <c r="B63" s="20" t="s">
        <v>236</v>
      </c>
      <c r="C63" s="24">
        <v>1178611.26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1904.44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871173.64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4173220.69</v>
      </c>
    </row>
    <row r="68" spans="1:9" x14ac:dyDescent="0.2">
      <c r="A68" s="22">
        <v>1246</v>
      </c>
      <c r="B68" s="20" t="s">
        <v>241</v>
      </c>
      <c r="C68" s="24">
        <v>9357529.3399999999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40009.14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40009.14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2626960.2599999998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2553960.2599999998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73000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4817056.0199999996</v>
      </c>
      <c r="D110" s="24">
        <f>SUM(D111:D119)</f>
        <v>4817056.0199999996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-0.12</v>
      </c>
      <c r="D111" s="24">
        <f>C111</f>
        <v>-0.12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1529031.44</v>
      </c>
      <c r="D112" s="24">
        <f t="shared" ref="D112:D119" si="1">C112</f>
        <v>1529031.44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121423.44</v>
      </c>
      <c r="D113" s="24">
        <f t="shared" si="1"/>
        <v>121423.44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824938.07</v>
      </c>
      <c r="D117" s="24">
        <f t="shared" si="1"/>
        <v>824938.07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2341663.19</v>
      </c>
      <c r="D119" s="24">
        <f t="shared" si="1"/>
        <v>2341663.19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5" x14ac:dyDescent="0.2">
      <c r="A145" s="22">
        <v>2199</v>
      </c>
      <c r="B145" s="20" t="s">
        <v>297</v>
      </c>
      <c r="C145" s="24">
        <v>0</v>
      </c>
    </row>
    <row r="146" spans="1:5" x14ac:dyDescent="0.2">
      <c r="A146" s="22">
        <v>2240</v>
      </c>
      <c r="B146" s="20" t="s">
        <v>298</v>
      </c>
      <c r="C146" s="24">
        <f>SUM(C147:C149)</f>
        <v>0</v>
      </c>
    </row>
    <row r="147" spans="1:5" x14ac:dyDescent="0.2">
      <c r="A147" s="22">
        <v>2241</v>
      </c>
      <c r="B147" s="20" t="s">
        <v>299</v>
      </c>
      <c r="C147" s="24">
        <v>0</v>
      </c>
    </row>
    <row r="148" spans="1:5" x14ac:dyDescent="0.2">
      <c r="A148" s="22">
        <v>2242</v>
      </c>
      <c r="B148" s="20" t="s">
        <v>300</v>
      </c>
      <c r="C148" s="24">
        <v>0</v>
      </c>
    </row>
    <row r="149" spans="1:5" x14ac:dyDescent="0.2">
      <c r="A149" s="22">
        <v>2249</v>
      </c>
      <c r="B149" s="20" t="s">
        <v>301</v>
      </c>
      <c r="C149" s="24">
        <v>0</v>
      </c>
    </row>
    <row r="151" spans="1:5" x14ac:dyDescent="0.2">
      <c r="B151" s="20" t="s">
        <v>622</v>
      </c>
    </row>
    <row r="155" spans="1:5" x14ac:dyDescent="0.2">
      <c r="B155" s="167" t="s">
        <v>661</v>
      </c>
      <c r="C155" s="166" t="s">
        <v>662</v>
      </c>
      <c r="D155" s="130"/>
      <c r="E155" s="130"/>
    </row>
    <row r="156" spans="1:5" ht="22.5" x14ac:dyDescent="0.2">
      <c r="B156" s="167" t="s">
        <v>663</v>
      </c>
      <c r="C156" s="173" t="s">
        <v>664</v>
      </c>
      <c r="D156" s="173"/>
      <c r="E156" s="173"/>
    </row>
    <row r="157" spans="1:5" x14ac:dyDescent="0.2">
      <c r="B157" s="130"/>
      <c r="C157" s="130"/>
      <c r="D157" s="130"/>
      <c r="E157" s="130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56:E156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146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584</v>
      </c>
    </row>
    <row r="10" spans="1:2" ht="15" customHeight="1" x14ac:dyDescent="0.2">
      <c r="A10" s="103"/>
      <c r="B10" s="102" t="s">
        <v>585</v>
      </c>
    </row>
    <row r="11" spans="1:2" ht="15" customHeight="1" x14ac:dyDescent="0.2">
      <c r="A11" s="103"/>
      <c r="B11" s="102" t="s">
        <v>124</v>
      </c>
    </row>
    <row r="12" spans="1:2" ht="15" customHeight="1" x14ac:dyDescent="0.2">
      <c r="A12" s="103"/>
      <c r="B12" s="102" t="s">
        <v>123</v>
      </c>
    </row>
    <row r="13" spans="1:2" ht="15" customHeight="1" x14ac:dyDescent="0.2">
      <c r="A13" s="103"/>
      <c r="B13" s="102" t="s">
        <v>125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134</v>
      </c>
    </row>
    <row r="20" spans="1:2" ht="10.15" x14ac:dyDescent="0.2">
      <c r="A20" s="103"/>
    </row>
    <row r="21" spans="1:2" ht="15" customHeight="1" x14ac:dyDescent="0.2">
      <c r="A21" s="101" t="s">
        <v>130</v>
      </c>
      <c r="B21" s="1" t="s">
        <v>185</v>
      </c>
    </row>
    <row r="22" spans="1:2" ht="15" customHeight="1" x14ac:dyDescent="0.2">
      <c r="A22" s="103"/>
      <c r="B22" s="107" t="s">
        <v>186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126</v>
      </c>
    </row>
    <row r="26" spans="1:2" ht="15" customHeight="1" x14ac:dyDescent="0.2">
      <c r="A26" s="103"/>
      <c r="B26" s="106" t="s">
        <v>127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133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ht="10.15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ht="10.15" x14ac:dyDescent="0.2">
      <c r="A35" s="103"/>
    </row>
    <row r="36" spans="1:2" ht="15" customHeight="1" x14ac:dyDescent="0.2">
      <c r="A36" s="101" t="s">
        <v>11</v>
      </c>
      <c r="B36" s="102" t="s">
        <v>128</v>
      </c>
    </row>
    <row r="37" spans="1:2" ht="15" customHeight="1" x14ac:dyDescent="0.2">
      <c r="A37" s="103"/>
      <c r="B37" s="102" t="s">
        <v>135</v>
      </c>
    </row>
    <row r="38" spans="1:2" ht="15" customHeight="1" x14ac:dyDescent="0.2">
      <c r="A38" s="103"/>
      <c r="B38" s="109" t="s">
        <v>188</v>
      </c>
    </row>
    <row r="39" spans="1:2" ht="15" customHeight="1" x14ac:dyDescent="0.2">
      <c r="A39" s="103"/>
      <c r="B39" s="102" t="s">
        <v>189</v>
      </c>
    </row>
    <row r="40" spans="1:2" ht="15" customHeight="1" x14ac:dyDescent="0.2">
      <c r="A40" s="103"/>
      <c r="B40" s="102" t="s">
        <v>131</v>
      </c>
    </row>
    <row r="41" spans="1:2" ht="15" customHeight="1" x14ac:dyDescent="0.2">
      <c r="A41" s="103"/>
      <c r="B41" s="102" t="s">
        <v>132</v>
      </c>
    </row>
    <row r="42" spans="1:2" ht="10.15" x14ac:dyDescent="0.2">
      <c r="A42" s="103"/>
    </row>
    <row r="43" spans="1:2" ht="15" customHeight="1" x14ac:dyDescent="0.2">
      <c r="A43" s="101" t="s">
        <v>13</v>
      </c>
      <c r="B43" s="102" t="s">
        <v>136</v>
      </c>
    </row>
    <row r="44" spans="1:2" ht="15" customHeight="1" x14ac:dyDescent="0.2">
      <c r="A44" s="103"/>
      <c r="B44" s="102" t="s">
        <v>139</v>
      </c>
    </row>
    <row r="45" spans="1:2" ht="15" customHeight="1" x14ac:dyDescent="0.2">
      <c r="A45" s="103"/>
      <c r="B45" s="109" t="s">
        <v>190</v>
      </c>
    </row>
    <row r="46" spans="1:2" ht="15" customHeight="1" x14ac:dyDescent="0.2">
      <c r="A46" s="103"/>
      <c r="B46" s="102" t="s">
        <v>191</v>
      </c>
    </row>
    <row r="47" spans="1:2" ht="15" customHeight="1" x14ac:dyDescent="0.2">
      <c r="A47" s="103"/>
      <c r="B47" s="102" t="s">
        <v>138</v>
      </c>
    </row>
    <row r="48" spans="1:2" ht="15" customHeight="1" x14ac:dyDescent="0.2">
      <c r="A48" s="103"/>
      <c r="B48" s="102" t="s">
        <v>137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167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4"/>
  <sheetViews>
    <sheetView topLeftCell="A183" zoomScaleNormal="100" workbookViewId="0">
      <selection activeCell="B223" sqref="B223:E224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9" t="s">
        <v>659</v>
      </c>
      <c r="B1" s="169"/>
      <c r="C1" s="169"/>
      <c r="D1" s="14" t="s">
        <v>602</v>
      </c>
      <c r="E1" s="25">
        <v>2023</v>
      </c>
    </row>
    <row r="2" spans="1:5" s="16" customFormat="1" ht="18.95" customHeight="1" x14ac:dyDescent="0.3">
      <c r="A2" s="169" t="s">
        <v>607</v>
      </c>
      <c r="B2" s="169"/>
      <c r="C2" s="169"/>
      <c r="D2" s="14" t="s">
        <v>603</v>
      </c>
      <c r="E2" s="25" t="s">
        <v>605</v>
      </c>
    </row>
    <row r="3" spans="1:5" s="16" customFormat="1" ht="18.95" customHeight="1" x14ac:dyDescent="0.3">
      <c r="A3" s="169" t="s">
        <v>660</v>
      </c>
      <c r="B3" s="169"/>
      <c r="C3" s="169"/>
      <c r="D3" s="14" t="s">
        <v>604</v>
      </c>
      <c r="E3" s="25">
        <v>1</v>
      </c>
    </row>
    <row r="4" spans="1:5" ht="10.15" x14ac:dyDescent="0.2">
      <c r="A4" s="18" t="s">
        <v>193</v>
      </c>
      <c r="B4" s="19"/>
      <c r="C4" s="19"/>
      <c r="D4" s="19"/>
      <c r="E4" s="19"/>
    </row>
    <row r="6" spans="1:5" ht="10.15" x14ac:dyDescent="0.2">
      <c r="A6" s="96" t="s">
        <v>564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ht="10.15" x14ac:dyDescent="0.2">
      <c r="A8" s="50">
        <v>4100</v>
      </c>
      <c r="B8" s="51" t="s">
        <v>303</v>
      </c>
      <c r="C8" s="55">
        <f>SUM(C9+C19+C25+C28+C34+C37+C46)</f>
        <v>11464209.75</v>
      </c>
      <c r="D8" s="92"/>
      <c r="E8" s="49"/>
    </row>
    <row r="9" spans="1:5" ht="10.15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ht="10.1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ht="10.15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ht="10.1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ht="10.15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ht="10.1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ht="10.1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ht="10.15" x14ac:dyDescent="0.2">
      <c r="A34" s="50">
        <v>4150</v>
      </c>
      <c r="B34" s="51" t="s">
        <v>493</v>
      </c>
      <c r="C34" s="55">
        <f>SUM(C35:C36)</f>
        <v>94623.52</v>
      </c>
      <c r="D34" s="92"/>
      <c r="E34" s="49"/>
    </row>
    <row r="35" spans="1:5" ht="10.15" x14ac:dyDescent="0.2">
      <c r="A35" s="50">
        <v>4151</v>
      </c>
      <c r="B35" s="51" t="s">
        <v>493</v>
      </c>
      <c r="C35" s="55">
        <v>94623.52</v>
      </c>
      <c r="D35" s="92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ht="10.15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ht="10.15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ht="10.1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ht="10.1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ht="10.1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ht="10.15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597</v>
      </c>
      <c r="C46" s="55">
        <f>SUM(C47:C54)</f>
        <v>11369586.23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499</v>
      </c>
      <c r="C49" s="55">
        <v>11369586.23</v>
      </c>
      <c r="D49" s="92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ht="10.15" x14ac:dyDescent="0.2">
      <c r="A55" s="50"/>
      <c r="B55" s="52"/>
      <c r="C55" s="55"/>
      <c r="D55" s="92"/>
      <c r="E55" s="49"/>
    </row>
    <row r="56" spans="1:5" x14ac:dyDescent="0.2">
      <c r="A56" s="47" t="s">
        <v>563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ht="10.15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ht="10.15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ht="10.1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ht="10.1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ht="10.15" x14ac:dyDescent="0.2">
      <c r="A65" s="50">
        <v>4220</v>
      </c>
      <c r="B65" s="51" t="s">
        <v>335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0</v>
      </c>
      <c r="D66" s="92"/>
      <c r="E66" s="49"/>
    </row>
    <row r="67" spans="1:5" ht="10.1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ht="10.1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ht="10.15" x14ac:dyDescent="0.2">
      <c r="A70" s="49"/>
      <c r="B70" s="49"/>
      <c r="C70" s="49"/>
      <c r="D70" s="49"/>
      <c r="E70" s="49"/>
    </row>
    <row r="71" spans="1:5" ht="10.15" x14ac:dyDescent="0.2">
      <c r="A71" s="96" t="s">
        <v>571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ht="10.15" x14ac:dyDescent="0.2">
      <c r="A73" s="54">
        <v>4300</v>
      </c>
      <c r="B73" s="51" t="s">
        <v>340</v>
      </c>
      <c r="C73" s="55">
        <f>C74+C77+C83+C85+C87</f>
        <v>1785710</v>
      </c>
      <c r="D73" s="56"/>
      <c r="E73" s="56"/>
    </row>
    <row r="74" spans="1:5" ht="10.1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ht="10.1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ht="10.15" x14ac:dyDescent="0.2">
      <c r="A87" s="54">
        <v>4390</v>
      </c>
      <c r="B87" s="51" t="s">
        <v>351</v>
      </c>
      <c r="C87" s="55">
        <f>SUM(C88:C94)</f>
        <v>1785710</v>
      </c>
      <c r="D87" s="56"/>
      <c r="E87" s="56"/>
    </row>
    <row r="88" spans="1:5" ht="10.1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ht="10.1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ht="10.1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ht="10.15" x14ac:dyDescent="0.2">
      <c r="A94" s="54">
        <v>4399</v>
      </c>
      <c r="B94" s="51" t="s">
        <v>351</v>
      </c>
      <c r="C94" s="55">
        <v>1785710</v>
      </c>
      <c r="D94" s="56"/>
      <c r="E94" s="56"/>
    </row>
    <row r="95" spans="1:5" ht="10.15" x14ac:dyDescent="0.2">
      <c r="A95" s="49"/>
      <c r="B95" s="49"/>
      <c r="C95" s="49"/>
      <c r="D95" s="49"/>
      <c r="E95" s="49"/>
    </row>
    <row r="96" spans="1:5" ht="10.15" x14ac:dyDescent="0.2">
      <c r="A96" s="96" t="s">
        <v>565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ht="10.15" x14ac:dyDescent="0.2">
      <c r="A98" s="54">
        <v>5000</v>
      </c>
      <c r="B98" s="51" t="s">
        <v>357</v>
      </c>
      <c r="C98" s="55">
        <f>C99+C127+C160+C170+C185+C214</f>
        <v>8381772.1900000004</v>
      </c>
      <c r="D98" s="57">
        <v>1</v>
      </c>
      <c r="E98" s="56"/>
    </row>
    <row r="99" spans="1:5" ht="10.15" x14ac:dyDescent="0.2">
      <c r="A99" s="54">
        <v>5100</v>
      </c>
      <c r="B99" s="51" t="s">
        <v>358</v>
      </c>
      <c r="C99" s="55">
        <f>C100+C107+C117</f>
        <v>8381772.1900000004</v>
      </c>
      <c r="D99" s="57">
        <f>C99/$C$98</f>
        <v>1</v>
      </c>
      <c r="E99" s="56"/>
    </row>
    <row r="100" spans="1:5" ht="10.15" x14ac:dyDescent="0.2">
      <c r="A100" s="54">
        <v>5110</v>
      </c>
      <c r="B100" s="51" t="s">
        <v>359</v>
      </c>
      <c r="C100" s="55">
        <f>SUM(C101:C106)</f>
        <v>2648909.75</v>
      </c>
      <c r="D100" s="57">
        <f t="shared" ref="D100:D163" si="0">C100/$C$98</f>
        <v>0.31603218149502105</v>
      </c>
      <c r="E100" s="56"/>
    </row>
    <row r="101" spans="1:5" x14ac:dyDescent="0.2">
      <c r="A101" s="54">
        <v>5111</v>
      </c>
      <c r="B101" s="51" t="s">
        <v>360</v>
      </c>
      <c r="C101" s="55">
        <v>1477833.5</v>
      </c>
      <c r="D101" s="57">
        <f t="shared" si="0"/>
        <v>0.17631515943169532</v>
      </c>
      <c r="E101" s="56"/>
    </row>
    <row r="102" spans="1:5" x14ac:dyDescent="0.2">
      <c r="A102" s="54">
        <v>5112</v>
      </c>
      <c r="B102" s="51" t="s">
        <v>361</v>
      </c>
      <c r="C102" s="55">
        <v>518.64</v>
      </c>
      <c r="D102" s="57">
        <f t="shared" si="0"/>
        <v>6.1877129113431552E-5</v>
      </c>
      <c r="E102" s="56"/>
    </row>
    <row r="103" spans="1:5" ht="10.15" x14ac:dyDescent="0.2">
      <c r="A103" s="54">
        <v>5113</v>
      </c>
      <c r="B103" s="51" t="s">
        <v>362</v>
      </c>
      <c r="C103" s="55">
        <v>9016.9599999999991</v>
      </c>
      <c r="D103" s="57">
        <f t="shared" si="0"/>
        <v>1.0757820417450403E-3</v>
      </c>
      <c r="E103" s="56"/>
    </row>
    <row r="104" spans="1:5" ht="10.15" x14ac:dyDescent="0.2">
      <c r="A104" s="54">
        <v>5114</v>
      </c>
      <c r="B104" s="51" t="s">
        <v>363</v>
      </c>
      <c r="C104" s="55">
        <v>477281.79</v>
      </c>
      <c r="D104" s="57">
        <f t="shared" si="0"/>
        <v>5.6942825357318615E-2</v>
      </c>
      <c r="E104" s="56"/>
    </row>
    <row r="105" spans="1:5" x14ac:dyDescent="0.2">
      <c r="A105" s="54">
        <v>5115</v>
      </c>
      <c r="B105" s="51" t="s">
        <v>364</v>
      </c>
      <c r="C105" s="55">
        <v>394833.4</v>
      </c>
      <c r="D105" s="57">
        <f t="shared" si="0"/>
        <v>4.7106195569364434E-2</v>
      </c>
      <c r="E105" s="56"/>
    </row>
    <row r="106" spans="1:5" x14ac:dyDescent="0.2">
      <c r="A106" s="54">
        <v>5116</v>
      </c>
      <c r="B106" s="51" t="s">
        <v>365</v>
      </c>
      <c r="C106" s="55">
        <v>289425.46000000002</v>
      </c>
      <c r="D106" s="57">
        <f t="shared" si="0"/>
        <v>3.4530341965784209E-2</v>
      </c>
      <c r="E106" s="56"/>
    </row>
    <row r="107" spans="1:5" ht="10.15" x14ac:dyDescent="0.2">
      <c r="A107" s="54">
        <v>5120</v>
      </c>
      <c r="B107" s="51" t="s">
        <v>366</v>
      </c>
      <c r="C107" s="55">
        <f>SUM(C108:C116)</f>
        <v>1708410.8199999998</v>
      </c>
      <c r="D107" s="57">
        <f t="shared" si="0"/>
        <v>0.20382453510705589</v>
      </c>
      <c r="E107" s="56"/>
    </row>
    <row r="108" spans="1:5" x14ac:dyDescent="0.2">
      <c r="A108" s="54">
        <v>5121</v>
      </c>
      <c r="B108" s="51" t="s">
        <v>367</v>
      </c>
      <c r="C108" s="55">
        <v>65769.210000000006</v>
      </c>
      <c r="D108" s="57">
        <f t="shared" si="0"/>
        <v>7.8466950078250695E-3</v>
      </c>
      <c r="E108" s="56"/>
    </row>
    <row r="109" spans="1:5" ht="10.15" x14ac:dyDescent="0.2">
      <c r="A109" s="54">
        <v>5122</v>
      </c>
      <c r="B109" s="51" t="s">
        <v>368</v>
      </c>
      <c r="C109" s="55">
        <v>5115.0200000000004</v>
      </c>
      <c r="D109" s="57">
        <f t="shared" si="0"/>
        <v>6.1025519234494973E-4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902005.9</v>
      </c>
      <c r="D111" s="57">
        <f t="shared" si="0"/>
        <v>0.10761517726241138</v>
      </c>
      <c r="E111" s="56"/>
    </row>
    <row r="112" spans="1:5" x14ac:dyDescent="0.2">
      <c r="A112" s="54">
        <v>5125</v>
      </c>
      <c r="B112" s="51" t="s">
        <v>371</v>
      </c>
      <c r="C112" s="55">
        <v>109947.67</v>
      </c>
      <c r="D112" s="57">
        <f t="shared" si="0"/>
        <v>1.3117472952936459E-2</v>
      </c>
      <c r="E112" s="56"/>
    </row>
    <row r="113" spans="1:5" ht="10.15" x14ac:dyDescent="0.2">
      <c r="A113" s="54">
        <v>5126</v>
      </c>
      <c r="B113" s="51" t="s">
        <v>372</v>
      </c>
      <c r="C113" s="55">
        <v>126874.39</v>
      </c>
      <c r="D113" s="57">
        <f t="shared" si="0"/>
        <v>1.5136940866917071E-2</v>
      </c>
      <c r="E113" s="56"/>
    </row>
    <row r="114" spans="1:5" x14ac:dyDescent="0.2">
      <c r="A114" s="54">
        <v>5127</v>
      </c>
      <c r="B114" s="51" t="s">
        <v>373</v>
      </c>
      <c r="C114" s="55">
        <v>23371.24</v>
      </c>
      <c r="D114" s="57">
        <f t="shared" si="0"/>
        <v>2.7883411133367967E-3</v>
      </c>
      <c r="E114" s="56"/>
    </row>
    <row r="115" spans="1:5" ht="10.1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ht="10.15" x14ac:dyDescent="0.2">
      <c r="A116" s="54">
        <v>5129</v>
      </c>
      <c r="B116" s="51" t="s">
        <v>375</v>
      </c>
      <c r="C116" s="55">
        <v>475327.39</v>
      </c>
      <c r="D116" s="57">
        <f t="shared" si="0"/>
        <v>5.6709652711284197E-2</v>
      </c>
      <c r="E116" s="56"/>
    </row>
    <row r="117" spans="1:5" ht="10.15" x14ac:dyDescent="0.2">
      <c r="A117" s="54">
        <v>5130</v>
      </c>
      <c r="B117" s="51" t="s">
        <v>376</v>
      </c>
      <c r="C117" s="55">
        <f>SUM(C118:C126)</f>
        <v>4024451.62</v>
      </c>
      <c r="D117" s="57">
        <f t="shared" si="0"/>
        <v>0.480143283397923</v>
      </c>
      <c r="E117" s="56"/>
    </row>
    <row r="118" spans="1:5" x14ac:dyDescent="0.2">
      <c r="A118" s="54">
        <v>5131</v>
      </c>
      <c r="B118" s="51" t="s">
        <v>377</v>
      </c>
      <c r="C118" s="55">
        <v>2347777.52</v>
      </c>
      <c r="D118" s="57">
        <f t="shared" si="0"/>
        <v>0.28010514563985067</v>
      </c>
      <c r="E118" s="56"/>
    </row>
    <row r="119" spans="1:5" ht="10.15" x14ac:dyDescent="0.2">
      <c r="A119" s="54">
        <v>5132</v>
      </c>
      <c r="B119" s="51" t="s">
        <v>378</v>
      </c>
      <c r="C119" s="55">
        <v>5800</v>
      </c>
      <c r="D119" s="57">
        <f t="shared" si="0"/>
        <v>6.9197776657778614E-4</v>
      </c>
      <c r="E119" s="56"/>
    </row>
    <row r="120" spans="1:5" x14ac:dyDescent="0.2">
      <c r="A120" s="54">
        <v>5133</v>
      </c>
      <c r="B120" s="51" t="s">
        <v>379</v>
      </c>
      <c r="C120" s="55">
        <v>287302.19</v>
      </c>
      <c r="D120" s="57">
        <f t="shared" si="0"/>
        <v>3.4277022029156341E-2</v>
      </c>
      <c r="E120" s="56"/>
    </row>
    <row r="121" spans="1:5" ht="10.15" x14ac:dyDescent="0.2">
      <c r="A121" s="54">
        <v>5134</v>
      </c>
      <c r="B121" s="51" t="s">
        <v>380</v>
      </c>
      <c r="C121" s="55">
        <v>119146.01</v>
      </c>
      <c r="D121" s="57">
        <f t="shared" si="0"/>
        <v>1.4214894809733548E-2</v>
      </c>
      <c r="E121" s="56"/>
    </row>
    <row r="122" spans="1:5" x14ac:dyDescent="0.2">
      <c r="A122" s="54">
        <v>5135</v>
      </c>
      <c r="B122" s="51" t="s">
        <v>381</v>
      </c>
      <c r="C122" s="55">
        <v>266929.24</v>
      </c>
      <c r="D122" s="57">
        <f t="shared" si="0"/>
        <v>3.18463964361217E-2</v>
      </c>
      <c r="E122" s="56"/>
    </row>
    <row r="123" spans="1:5" x14ac:dyDescent="0.2">
      <c r="A123" s="54">
        <v>5136</v>
      </c>
      <c r="B123" s="51" t="s">
        <v>382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383</v>
      </c>
      <c r="C124" s="55">
        <v>0</v>
      </c>
      <c r="D124" s="57">
        <f t="shared" si="0"/>
        <v>0</v>
      </c>
      <c r="E124" s="56"/>
    </row>
    <row r="125" spans="1:5" ht="10.15" x14ac:dyDescent="0.2">
      <c r="A125" s="54">
        <v>5138</v>
      </c>
      <c r="B125" s="51" t="s">
        <v>384</v>
      </c>
      <c r="C125" s="55">
        <v>44293.66</v>
      </c>
      <c r="D125" s="57">
        <f t="shared" si="0"/>
        <v>5.2845220552337636E-3</v>
      </c>
      <c r="E125" s="56"/>
    </row>
    <row r="126" spans="1:5" ht="10.15" x14ac:dyDescent="0.2">
      <c r="A126" s="54">
        <v>5139</v>
      </c>
      <c r="B126" s="51" t="s">
        <v>385</v>
      </c>
      <c r="C126" s="55">
        <v>953203</v>
      </c>
      <c r="D126" s="57">
        <f t="shared" si="0"/>
        <v>0.11372332466124922</v>
      </c>
      <c r="E126" s="56"/>
    </row>
    <row r="127" spans="1:5" ht="10.15" x14ac:dyDescent="0.2">
      <c r="A127" s="54">
        <v>5200</v>
      </c>
      <c r="B127" s="51" t="s">
        <v>386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ht="10.1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ht="10.1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ht="10.1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ht="10.1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ht="10.1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ht="10.15" x14ac:dyDescent="0.2">
      <c r="A137" s="54">
        <v>5240</v>
      </c>
      <c r="B137" s="51" t="s">
        <v>338</v>
      </c>
      <c r="C137" s="55">
        <f>SUM(C138:C141)</f>
        <v>0</v>
      </c>
      <c r="D137" s="57">
        <f t="shared" si="0"/>
        <v>0</v>
      </c>
      <c r="E137" s="56"/>
    </row>
    <row r="138" spans="1:5" ht="10.15" x14ac:dyDescent="0.2">
      <c r="A138" s="54">
        <v>5241</v>
      </c>
      <c r="B138" s="51" t="s">
        <v>395</v>
      </c>
      <c r="C138" s="55">
        <v>0</v>
      </c>
      <c r="D138" s="57">
        <f t="shared" si="0"/>
        <v>0</v>
      </c>
      <c r="E138" s="56"/>
    </row>
    <row r="139" spans="1:5" ht="10.1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ht="10.1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ht="10.1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ht="10.1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ht="10.1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ht="10.1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ht="10.1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ht="10.1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ht="10.1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ht="10.1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ht="10.1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ht="10.1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ht="10.1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ht="10.1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ht="10.1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ht="10.1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ht="10.1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ht="10.1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ht="10.1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ht="10.1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ht="10.1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ht="10.1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ht="10.1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ht="10.1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ht="10.1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ht="10.1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ht="10.1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ht="10.1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ht="10.1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ht="10.1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ht="10.1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ht="10.1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ht="10.1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ht="10.1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ht="10.1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ht="10.1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ht="10.1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ht="10.1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ht="10.1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ht="10.15" x14ac:dyDescent="0.2">
      <c r="B218" s="20" t="s">
        <v>622</v>
      </c>
    </row>
    <row r="220" spans="1:5" ht="10.15" x14ac:dyDescent="0.2"/>
    <row r="221" spans="1:5" ht="10.15" x14ac:dyDescent="0.2"/>
    <row r="223" spans="1:5" x14ac:dyDescent="0.2">
      <c r="B223" s="167" t="s">
        <v>661</v>
      </c>
      <c r="C223" s="166" t="s">
        <v>662</v>
      </c>
      <c r="D223" s="130"/>
      <c r="E223" s="130"/>
    </row>
    <row r="224" spans="1:5" ht="22.5" x14ac:dyDescent="0.2">
      <c r="B224" s="167" t="s">
        <v>663</v>
      </c>
      <c r="C224" s="173" t="s">
        <v>664</v>
      </c>
      <c r="D224" s="173"/>
      <c r="E224" s="17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4:E224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187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566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145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567</v>
      </c>
      <c r="B9" s="104" t="s">
        <v>147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569</v>
      </c>
      <c r="B12" s="104" t="s">
        <v>147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570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ht="10.15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B29" sqref="B2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4" t="s">
        <v>659</v>
      </c>
      <c r="B1" s="174"/>
      <c r="C1" s="174"/>
      <c r="D1" s="27" t="s">
        <v>602</v>
      </c>
      <c r="E1" s="28">
        <v>2023</v>
      </c>
    </row>
    <row r="2" spans="1:5" ht="18.95" customHeight="1" x14ac:dyDescent="0.2">
      <c r="A2" s="174" t="s">
        <v>608</v>
      </c>
      <c r="B2" s="174"/>
      <c r="C2" s="174"/>
      <c r="D2" s="27" t="s">
        <v>603</v>
      </c>
      <c r="E2" s="28" t="s">
        <v>605</v>
      </c>
    </row>
    <row r="3" spans="1:5" ht="18.95" customHeight="1" x14ac:dyDescent="0.2">
      <c r="A3" s="174" t="s">
        <v>660</v>
      </c>
      <c r="B3" s="174"/>
      <c r="C3" s="174"/>
      <c r="D3" s="27" t="s">
        <v>604</v>
      </c>
      <c r="E3" s="28">
        <v>1</v>
      </c>
    </row>
    <row r="4" spans="1:5" ht="10.15" x14ac:dyDescent="0.2">
      <c r="A4" s="30" t="s">
        <v>193</v>
      </c>
      <c r="B4" s="31"/>
      <c r="C4" s="31"/>
      <c r="D4" s="31"/>
      <c r="E4" s="31"/>
    </row>
    <row r="6" spans="1:5" ht="10.15" x14ac:dyDescent="0.2">
      <c r="A6" s="31" t="s">
        <v>171</v>
      </c>
      <c r="B6" s="31"/>
      <c r="C6" s="31"/>
      <c r="D6" s="31"/>
      <c r="E6" s="31"/>
    </row>
    <row r="7" spans="1:5" ht="10.1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ht="10.15" x14ac:dyDescent="0.2">
      <c r="A8" s="33">
        <v>3110</v>
      </c>
      <c r="B8" s="29" t="s">
        <v>333</v>
      </c>
      <c r="C8" s="34">
        <v>12650467.630000001</v>
      </c>
    </row>
    <row r="9" spans="1:5" ht="10.1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ht="10.15" x14ac:dyDescent="0.2">
      <c r="A12" s="31" t="s">
        <v>173</v>
      </c>
      <c r="B12" s="31"/>
      <c r="C12" s="31"/>
      <c r="D12" s="31"/>
      <c r="E12" s="31"/>
    </row>
    <row r="13" spans="1:5" ht="10.1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ht="10.15" x14ac:dyDescent="0.2">
      <c r="A14" s="33">
        <v>3210</v>
      </c>
      <c r="B14" s="29" t="s">
        <v>467</v>
      </c>
      <c r="C14" s="34">
        <v>4868147.5599999996</v>
      </c>
    </row>
    <row r="15" spans="1:5" ht="10.15" x14ac:dyDescent="0.2">
      <c r="A15" s="33">
        <v>3220</v>
      </c>
      <c r="B15" s="29" t="s">
        <v>468</v>
      </c>
      <c r="C15" s="34">
        <v>48748137.329999998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ht="10.15" x14ac:dyDescent="0.2">
      <c r="A21" s="33">
        <v>3240</v>
      </c>
      <c r="B21" s="29" t="s">
        <v>474</v>
      </c>
      <c r="C21" s="34">
        <f>SUM(C22:C24)</f>
        <v>0</v>
      </c>
    </row>
    <row r="22" spans="1:3" ht="10.15" x14ac:dyDescent="0.2">
      <c r="A22" s="33">
        <v>3241</v>
      </c>
      <c r="B22" s="29" t="s">
        <v>475</v>
      </c>
      <c r="C22" s="34">
        <v>0</v>
      </c>
    </row>
    <row r="23" spans="1:3" ht="10.15" x14ac:dyDescent="0.2">
      <c r="A23" s="33">
        <v>3242</v>
      </c>
      <c r="B23" s="29" t="s">
        <v>476</v>
      </c>
      <c r="C23" s="34">
        <v>0</v>
      </c>
    </row>
    <row r="24" spans="1:3" ht="10.15" x14ac:dyDescent="0.2">
      <c r="A24" s="33">
        <v>3243</v>
      </c>
      <c r="B24" s="29" t="s">
        <v>477</v>
      </c>
      <c r="C24" s="34">
        <v>0</v>
      </c>
    </row>
    <row r="25" spans="1:3" ht="10.15" x14ac:dyDescent="0.2">
      <c r="A25" s="33">
        <v>3250</v>
      </c>
      <c r="B25" s="29" t="s">
        <v>478</v>
      </c>
      <c r="C25" s="34">
        <f>SUM(C26:C27)</f>
        <v>1036944.53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ht="10.15" x14ac:dyDescent="0.2">
      <c r="A27" s="33">
        <v>3252</v>
      </c>
      <c r="B27" s="29" t="s">
        <v>480</v>
      </c>
      <c r="C27" s="34">
        <v>1036944.53</v>
      </c>
    </row>
    <row r="29" spans="1:3" ht="10.15" x14ac:dyDescent="0.2">
      <c r="B29" s="29" t="s">
        <v>622</v>
      </c>
    </row>
    <row r="33" spans="2:5" x14ac:dyDescent="0.2">
      <c r="B33" s="167" t="s">
        <v>661</v>
      </c>
      <c r="C33" s="166" t="s">
        <v>662</v>
      </c>
      <c r="D33" s="130"/>
      <c r="E33" s="130"/>
    </row>
    <row r="34" spans="2:5" ht="22.5" x14ac:dyDescent="0.2">
      <c r="B34" s="167" t="s">
        <v>663</v>
      </c>
      <c r="C34" s="173" t="s">
        <v>664</v>
      </c>
      <c r="D34" s="173"/>
      <c r="E34" s="17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4:E34"/>
  </mergeCells>
  <pageMargins left="0.7" right="0.7" top="0.75" bottom="0.7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172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topLeftCell="A89" workbookViewId="0">
      <selection activeCell="B128" sqref="B128:E129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4" t="s">
        <v>659</v>
      </c>
      <c r="B1" s="174"/>
      <c r="C1" s="174"/>
      <c r="D1" s="27" t="s">
        <v>602</v>
      </c>
      <c r="E1" s="28">
        <v>2023</v>
      </c>
    </row>
    <row r="2" spans="1:5" s="35" customFormat="1" ht="18.95" customHeight="1" x14ac:dyDescent="0.3">
      <c r="A2" s="174" t="s">
        <v>609</v>
      </c>
      <c r="B2" s="174"/>
      <c r="C2" s="174"/>
      <c r="D2" s="27" t="s">
        <v>603</v>
      </c>
      <c r="E2" s="28" t="s">
        <v>605</v>
      </c>
    </row>
    <row r="3" spans="1:5" s="35" customFormat="1" ht="18.95" customHeight="1" x14ac:dyDescent="0.3">
      <c r="A3" s="174" t="s">
        <v>660</v>
      </c>
      <c r="B3" s="174"/>
      <c r="C3" s="174"/>
      <c r="D3" s="27" t="s">
        <v>604</v>
      </c>
      <c r="E3" s="28">
        <v>1</v>
      </c>
    </row>
    <row r="4" spans="1:5" ht="10.15" x14ac:dyDescent="0.2">
      <c r="A4" s="30" t="s">
        <v>193</v>
      </c>
      <c r="B4" s="31"/>
      <c r="C4" s="31"/>
      <c r="D4" s="31"/>
      <c r="E4" s="31"/>
    </row>
    <row r="6" spans="1:5" ht="10.15" x14ac:dyDescent="0.2">
      <c r="A6" s="31" t="s">
        <v>174</v>
      </c>
      <c r="B6" s="31"/>
      <c r="C6" s="31"/>
      <c r="D6" s="31"/>
      <c r="E6" s="31"/>
    </row>
    <row r="7" spans="1:5" ht="10.15" x14ac:dyDescent="0.2">
      <c r="A7" s="32" t="s">
        <v>143</v>
      </c>
      <c r="B7" s="32" t="s">
        <v>646</v>
      </c>
      <c r="C7" s="129">
        <v>2023</v>
      </c>
      <c r="D7" s="129">
        <v>2022</v>
      </c>
      <c r="E7" s="32"/>
    </row>
    <row r="8" spans="1:5" ht="10.15" x14ac:dyDescent="0.2">
      <c r="A8" s="33">
        <v>1111</v>
      </c>
      <c r="B8" s="29" t="s">
        <v>481</v>
      </c>
      <c r="C8" s="34">
        <v>-22454.2</v>
      </c>
      <c r="D8" s="34">
        <v>-22454.2</v>
      </c>
    </row>
    <row r="9" spans="1:5" x14ac:dyDescent="0.2">
      <c r="A9" s="33">
        <v>1112</v>
      </c>
      <c r="B9" s="29" t="s">
        <v>482</v>
      </c>
      <c r="C9" s="34">
        <v>3952014.35</v>
      </c>
      <c r="D9" s="34">
        <v>4873613.3099999996</v>
      </c>
    </row>
    <row r="10" spans="1:5" ht="10.1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ht="10.1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ht="10.1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624</v>
      </c>
      <c r="C15" s="135">
        <f>SUM(C8:C14)</f>
        <v>3929560.15</v>
      </c>
      <c r="D15" s="135">
        <f>SUM(D8:D14)</f>
        <v>4851159.1099999994</v>
      </c>
    </row>
    <row r="18" spans="1:5" ht="10.15" x14ac:dyDescent="0.2">
      <c r="A18" s="31" t="s">
        <v>175</v>
      </c>
      <c r="B18" s="31"/>
      <c r="C18" s="31"/>
      <c r="D18" s="31"/>
      <c r="E18" s="130"/>
    </row>
    <row r="19" spans="1:5" x14ac:dyDescent="0.2">
      <c r="A19" s="32" t="s">
        <v>143</v>
      </c>
      <c r="B19" s="32" t="s">
        <v>646</v>
      </c>
      <c r="C19" s="144" t="s">
        <v>645</v>
      </c>
      <c r="D19" s="144" t="s">
        <v>178</v>
      </c>
      <c r="E19" s="130"/>
    </row>
    <row r="20" spans="1:5" ht="10.15" x14ac:dyDescent="0.2">
      <c r="A20" s="133">
        <v>1230</v>
      </c>
      <c r="B20" s="134" t="s">
        <v>227</v>
      </c>
      <c r="C20" s="135">
        <f>SUM(C21:C27)</f>
        <v>198432.27</v>
      </c>
      <c r="D20" s="135">
        <f>SUM(D21:D27)</f>
        <v>198432.27</v>
      </c>
      <c r="E20" s="130"/>
    </row>
    <row r="21" spans="1:5" ht="10.15" x14ac:dyDescent="0.2">
      <c r="A21" s="33">
        <v>1231</v>
      </c>
      <c r="B21" s="29" t="s">
        <v>228</v>
      </c>
      <c r="C21" s="34">
        <v>0</v>
      </c>
      <c r="D21" s="132">
        <v>0</v>
      </c>
      <c r="E21" s="130"/>
    </row>
    <row r="22" spans="1:5" ht="10.15" x14ac:dyDescent="0.2">
      <c r="A22" s="33">
        <v>1232</v>
      </c>
      <c r="B22" s="29" t="s">
        <v>229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230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231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232</v>
      </c>
      <c r="C25" s="34">
        <v>0</v>
      </c>
      <c r="D25" s="132">
        <v>0</v>
      </c>
      <c r="E25" s="130"/>
    </row>
    <row r="26" spans="1:5" ht="10.15" x14ac:dyDescent="0.2">
      <c r="A26" s="33">
        <v>1236</v>
      </c>
      <c r="B26" s="29" t="s">
        <v>233</v>
      </c>
      <c r="C26" s="34">
        <v>198432.27</v>
      </c>
      <c r="D26" s="132">
        <v>198432.27</v>
      </c>
      <c r="E26" s="130"/>
    </row>
    <row r="27" spans="1:5" ht="10.15" x14ac:dyDescent="0.2">
      <c r="A27" s="33">
        <v>1239</v>
      </c>
      <c r="B27" s="29" t="s">
        <v>234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235</v>
      </c>
      <c r="C28" s="135">
        <f>SUM(C29:C36)</f>
        <v>30541.010000000002</v>
      </c>
      <c r="D28" s="135">
        <f>SUM(D29:D36)</f>
        <v>30541.010000000002</v>
      </c>
      <c r="E28" s="130"/>
    </row>
    <row r="29" spans="1:5" x14ac:dyDescent="0.2">
      <c r="A29" s="33">
        <v>1241</v>
      </c>
      <c r="B29" s="29" t="s">
        <v>236</v>
      </c>
      <c r="C29" s="34">
        <v>7757.76</v>
      </c>
      <c r="D29" s="132">
        <v>7757.76</v>
      </c>
      <c r="E29" s="130"/>
    </row>
    <row r="30" spans="1:5" ht="10.15" x14ac:dyDescent="0.2">
      <c r="A30" s="33">
        <v>1242</v>
      </c>
      <c r="B30" s="29" t="s">
        <v>237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238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239</v>
      </c>
      <c r="C32" s="34">
        <v>0</v>
      </c>
      <c r="D32" s="132">
        <v>0</v>
      </c>
      <c r="E32" s="130"/>
    </row>
    <row r="33" spans="1:5" ht="10.15" x14ac:dyDescent="0.2">
      <c r="A33" s="33">
        <v>1245</v>
      </c>
      <c r="B33" s="29" t="s">
        <v>240</v>
      </c>
      <c r="C33" s="34">
        <v>0</v>
      </c>
      <c r="D33" s="132">
        <v>0</v>
      </c>
      <c r="E33" s="130"/>
    </row>
    <row r="34" spans="1:5" ht="10.15" x14ac:dyDescent="0.2">
      <c r="A34" s="33">
        <v>1246</v>
      </c>
      <c r="B34" s="29" t="s">
        <v>241</v>
      </c>
      <c r="C34" s="34">
        <v>22783.25</v>
      </c>
      <c r="D34" s="132">
        <v>22783.25</v>
      </c>
    </row>
    <row r="35" spans="1:5" ht="10.15" x14ac:dyDescent="0.2">
      <c r="A35" s="33">
        <v>1247</v>
      </c>
      <c r="B35" s="29" t="s">
        <v>242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2">
        <v>0</v>
      </c>
    </row>
    <row r="37" spans="1:5" ht="10.15" x14ac:dyDescent="0.2">
      <c r="A37" s="133">
        <v>1250</v>
      </c>
      <c r="B37" s="134" t="s">
        <v>245</v>
      </c>
      <c r="C37" s="135">
        <f>SUM(C38:C42)</f>
        <v>0</v>
      </c>
      <c r="D37" s="135">
        <f>SUM(D38:D42)</f>
        <v>0</v>
      </c>
      <c r="E37" s="134"/>
    </row>
    <row r="38" spans="1:5" ht="10.15" x14ac:dyDescent="0.2">
      <c r="A38" s="33">
        <v>1251</v>
      </c>
      <c r="B38" s="29" t="s">
        <v>246</v>
      </c>
      <c r="C38" s="34">
        <v>0</v>
      </c>
      <c r="D38" s="132">
        <v>0</v>
      </c>
    </row>
    <row r="39" spans="1:5" ht="10.15" x14ac:dyDescent="0.2">
      <c r="A39" s="33">
        <v>1252</v>
      </c>
      <c r="B39" s="29" t="s">
        <v>247</v>
      </c>
      <c r="C39" s="34">
        <v>0</v>
      </c>
      <c r="D39" s="132">
        <v>0</v>
      </c>
    </row>
    <row r="40" spans="1:5" ht="10.15" x14ac:dyDescent="0.2">
      <c r="A40" s="33">
        <v>1253</v>
      </c>
      <c r="B40" s="29" t="s">
        <v>248</v>
      </c>
      <c r="C40" s="34">
        <v>0</v>
      </c>
      <c r="D40" s="132">
        <v>0</v>
      </c>
    </row>
    <row r="41" spans="1:5" ht="10.15" x14ac:dyDescent="0.2">
      <c r="A41" s="33">
        <v>1254</v>
      </c>
      <c r="B41" s="29" t="s">
        <v>249</v>
      </c>
      <c r="C41" s="34">
        <v>0</v>
      </c>
      <c r="D41" s="132">
        <v>0</v>
      </c>
    </row>
    <row r="42" spans="1:5" ht="10.15" x14ac:dyDescent="0.2">
      <c r="A42" s="33">
        <v>1259</v>
      </c>
      <c r="B42" s="29" t="s">
        <v>250</v>
      </c>
      <c r="C42" s="34">
        <v>0</v>
      </c>
      <c r="D42" s="132">
        <v>0</v>
      </c>
    </row>
    <row r="43" spans="1:5" x14ac:dyDescent="0.2">
      <c r="B43" s="136" t="s">
        <v>625</v>
      </c>
      <c r="C43" s="135">
        <f>C20+C28+C37</f>
        <v>228973.28</v>
      </c>
      <c r="D43" s="135">
        <f>D20+D28+D37</f>
        <v>228973.28</v>
      </c>
    </row>
    <row r="44" spans="1:5" s="130" customFormat="1" ht="10.15" x14ac:dyDescent="0.2"/>
    <row r="45" spans="1:5" ht="10.15" x14ac:dyDescent="0.2">
      <c r="A45" s="31" t="s">
        <v>183</v>
      </c>
      <c r="B45" s="31"/>
      <c r="C45" s="31"/>
      <c r="D45" s="31"/>
      <c r="E45" s="31"/>
    </row>
    <row r="46" spans="1:5" ht="10.15" x14ac:dyDescent="0.2">
      <c r="A46" s="32" t="s">
        <v>143</v>
      </c>
      <c r="B46" s="32" t="s">
        <v>646</v>
      </c>
      <c r="C46" s="129">
        <v>2023</v>
      </c>
      <c r="D46" s="129">
        <v>2022</v>
      </c>
      <c r="E46" s="32"/>
    </row>
    <row r="47" spans="1:5" s="130" customFormat="1" ht="10.15" x14ac:dyDescent="0.2">
      <c r="A47" s="133">
        <v>3210</v>
      </c>
      <c r="B47" s="134" t="s">
        <v>626</v>
      </c>
      <c r="C47" s="135">
        <v>4868147.5599999996</v>
      </c>
      <c r="D47" s="135">
        <v>7814079.9699999997</v>
      </c>
    </row>
    <row r="48" spans="1:5" ht="10.15" x14ac:dyDescent="0.2">
      <c r="A48" s="131"/>
      <c r="B48" s="136" t="s">
        <v>614</v>
      </c>
      <c r="C48" s="135">
        <f>C51+C63+C91+C94+C49</f>
        <v>0</v>
      </c>
      <c r="D48" s="135">
        <f>D51+D63+D91+D94+D49</f>
        <v>888336.22</v>
      </c>
    </row>
    <row r="49" spans="1:4" s="130" customFormat="1" ht="10.15" x14ac:dyDescent="0.2">
      <c r="A49" s="153">
        <v>5100</v>
      </c>
      <c r="B49" s="154" t="s">
        <v>358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647</v>
      </c>
      <c r="C50" s="158">
        <v>0</v>
      </c>
      <c r="D50" s="158">
        <v>0</v>
      </c>
    </row>
    <row r="51" spans="1:4" ht="10.15" x14ac:dyDescent="0.2">
      <c r="A51" s="133">
        <v>5400</v>
      </c>
      <c r="B51" s="134" t="s">
        <v>423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615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425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616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428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617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431</v>
      </c>
      <c r="C57" s="132">
        <v>0</v>
      </c>
      <c r="D57" s="132">
        <v>0</v>
      </c>
    </row>
    <row r="58" spans="1:4" ht="10.15" x14ac:dyDescent="0.2">
      <c r="A58" s="131">
        <v>5440</v>
      </c>
      <c r="B58" s="130" t="s">
        <v>618</v>
      </c>
      <c r="C58" s="132">
        <f>C59</f>
        <v>0</v>
      </c>
      <c r="D58" s="132">
        <f>D59</f>
        <v>0</v>
      </c>
    </row>
    <row r="59" spans="1:4" ht="10.15" x14ac:dyDescent="0.2">
      <c r="A59" s="131">
        <v>5441</v>
      </c>
      <c r="B59" s="130" t="s">
        <v>618</v>
      </c>
      <c r="C59" s="132">
        <v>0</v>
      </c>
      <c r="D59" s="132">
        <v>0</v>
      </c>
    </row>
    <row r="60" spans="1:4" ht="10.15" x14ac:dyDescent="0.2">
      <c r="A60" s="131">
        <v>5450</v>
      </c>
      <c r="B60" s="130" t="s">
        <v>619</v>
      </c>
      <c r="C60" s="132">
        <f>SUM(C61:C62)</f>
        <v>0</v>
      </c>
      <c r="D60" s="132">
        <f>SUM(D61:D62)</f>
        <v>0</v>
      </c>
    </row>
    <row r="61" spans="1:4" ht="10.15" x14ac:dyDescent="0.2">
      <c r="A61" s="131">
        <v>5451</v>
      </c>
      <c r="B61" s="130" t="s">
        <v>435</v>
      </c>
      <c r="C61" s="132">
        <v>0</v>
      </c>
      <c r="D61" s="132">
        <v>0</v>
      </c>
    </row>
    <row r="62" spans="1:4" ht="10.15" x14ac:dyDescent="0.2">
      <c r="A62" s="131">
        <v>5452</v>
      </c>
      <c r="B62" s="130" t="s">
        <v>436</v>
      </c>
      <c r="C62" s="132">
        <v>0</v>
      </c>
      <c r="D62" s="132">
        <v>0</v>
      </c>
    </row>
    <row r="63" spans="1:4" ht="10.15" x14ac:dyDescent="0.2">
      <c r="A63" s="133">
        <v>5500</v>
      </c>
      <c r="B63" s="134" t="s">
        <v>437</v>
      </c>
      <c r="C63" s="135">
        <f>C64+C73+C76+C82</f>
        <v>0</v>
      </c>
      <c r="D63" s="135">
        <f>D64+D73+D76+D82</f>
        <v>888336.22</v>
      </c>
    </row>
    <row r="64" spans="1:4" ht="10.15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888336.22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8339.02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842715.84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4000.91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33280.449999999997</v>
      </c>
    </row>
    <row r="73" spans="1:4" ht="10.15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ht="10.15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ht="10.15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ht="10.15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ht="10.15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ht="10.15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ht="10.15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ht="10.15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ht="10.15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627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628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629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630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631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632</v>
      </c>
      <c r="C99" s="132">
        <v>0</v>
      </c>
      <c r="D99" s="132">
        <v>0</v>
      </c>
    </row>
    <row r="100" spans="1:4" ht="10.15" x14ac:dyDescent="0.2">
      <c r="A100" s="131"/>
      <c r="B100" s="136" t="s">
        <v>633</v>
      </c>
      <c r="C100" s="135">
        <f>+C101</f>
        <v>0</v>
      </c>
      <c r="D100" s="135">
        <f>+D101</f>
        <v>0</v>
      </c>
    </row>
    <row r="101" spans="1:4" s="130" customFormat="1" ht="10.15" x14ac:dyDescent="0.2">
      <c r="A101" s="153">
        <v>3100</v>
      </c>
      <c r="B101" s="159" t="s">
        <v>648</v>
      </c>
      <c r="C101" s="160">
        <f>SUM(C102:C105)</f>
        <v>0</v>
      </c>
      <c r="D101" s="160">
        <f>SUM(D102:D105)</f>
        <v>0</v>
      </c>
    </row>
    <row r="102" spans="1:4" s="130" customFormat="1" ht="10.15" x14ac:dyDescent="0.2">
      <c r="A102" s="156"/>
      <c r="B102" s="161" t="s">
        <v>649</v>
      </c>
      <c r="C102" s="162">
        <v>0</v>
      </c>
      <c r="D102" s="162">
        <v>0</v>
      </c>
    </row>
    <row r="103" spans="1:4" s="130" customFormat="1" ht="10.15" x14ac:dyDescent="0.2">
      <c r="A103" s="156"/>
      <c r="B103" s="161" t="s">
        <v>650</v>
      </c>
      <c r="C103" s="162">
        <v>0</v>
      </c>
      <c r="D103" s="162">
        <v>0</v>
      </c>
    </row>
    <row r="104" spans="1:4" s="130" customFormat="1" ht="10.15" x14ac:dyDescent="0.2">
      <c r="A104" s="156"/>
      <c r="B104" s="161" t="s">
        <v>651</v>
      </c>
      <c r="C104" s="162">
        <v>0</v>
      </c>
      <c r="D104" s="162">
        <v>0</v>
      </c>
    </row>
    <row r="105" spans="1:4" s="130" customFormat="1" ht="10.15" x14ac:dyDescent="0.2">
      <c r="A105" s="156"/>
      <c r="B105" s="161" t="s">
        <v>652</v>
      </c>
      <c r="C105" s="162">
        <v>0</v>
      </c>
      <c r="D105" s="162">
        <v>0</v>
      </c>
    </row>
    <row r="106" spans="1:4" s="130" customFormat="1" ht="10.15" x14ac:dyDescent="0.2">
      <c r="A106" s="156"/>
      <c r="B106" s="164" t="s">
        <v>653</v>
      </c>
      <c r="C106" s="155">
        <f>+C107</f>
        <v>0</v>
      </c>
      <c r="D106" s="155">
        <f>+D107</f>
        <v>0</v>
      </c>
    </row>
    <row r="107" spans="1:4" s="130" customFormat="1" ht="10.15" x14ac:dyDescent="0.2">
      <c r="A107" s="153">
        <v>1270</v>
      </c>
      <c r="B107" s="163" t="s">
        <v>251</v>
      </c>
      <c r="C107" s="160">
        <f>+C108</f>
        <v>0</v>
      </c>
      <c r="D107" s="160">
        <f>+D108</f>
        <v>0</v>
      </c>
    </row>
    <row r="108" spans="1:4" s="130" customFormat="1" ht="10.15" x14ac:dyDescent="0.2">
      <c r="A108" s="156">
        <v>1273</v>
      </c>
      <c r="B108" s="157" t="s">
        <v>654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655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656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351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634</v>
      </c>
      <c r="C112" s="135">
        <f>SUM(C113:C121)</f>
        <v>0</v>
      </c>
      <c r="D112" s="135">
        <f>SUM(D113:D121)</f>
        <v>0</v>
      </c>
    </row>
    <row r="113" spans="1:5" x14ac:dyDescent="0.2">
      <c r="A113" s="131">
        <v>1124</v>
      </c>
      <c r="B113" s="141" t="s">
        <v>635</v>
      </c>
      <c r="C113" s="142">
        <v>0</v>
      </c>
      <c r="D113" s="132">
        <v>0</v>
      </c>
    </row>
    <row r="114" spans="1:5" x14ac:dyDescent="0.2">
      <c r="A114" s="131">
        <v>1124</v>
      </c>
      <c r="B114" s="141" t="s">
        <v>636</v>
      </c>
      <c r="C114" s="142">
        <v>0</v>
      </c>
      <c r="D114" s="132">
        <v>0</v>
      </c>
    </row>
    <row r="115" spans="1:5" x14ac:dyDescent="0.2">
      <c r="A115" s="131">
        <v>1124</v>
      </c>
      <c r="B115" s="141" t="s">
        <v>637</v>
      </c>
      <c r="C115" s="142">
        <v>0</v>
      </c>
      <c r="D115" s="132">
        <v>0</v>
      </c>
    </row>
    <row r="116" spans="1:5" x14ac:dyDescent="0.2">
      <c r="A116" s="131">
        <v>1124</v>
      </c>
      <c r="B116" s="141" t="s">
        <v>638</v>
      </c>
      <c r="C116" s="142">
        <v>0</v>
      </c>
      <c r="D116" s="132">
        <v>0</v>
      </c>
    </row>
    <row r="117" spans="1:5" x14ac:dyDescent="0.2">
      <c r="A117" s="131">
        <v>1124</v>
      </c>
      <c r="B117" s="141" t="s">
        <v>639</v>
      </c>
      <c r="C117" s="132">
        <v>0</v>
      </c>
      <c r="D117" s="132">
        <v>0</v>
      </c>
    </row>
    <row r="118" spans="1:5" x14ac:dyDescent="0.2">
      <c r="A118" s="131">
        <v>1124</v>
      </c>
      <c r="B118" s="141" t="s">
        <v>640</v>
      </c>
      <c r="C118" s="132">
        <v>0</v>
      </c>
      <c r="D118" s="132">
        <v>0</v>
      </c>
    </row>
    <row r="119" spans="1:5" x14ac:dyDescent="0.2">
      <c r="A119" s="131">
        <v>1122</v>
      </c>
      <c r="B119" s="141" t="s">
        <v>641</v>
      </c>
      <c r="C119" s="132">
        <v>0</v>
      </c>
      <c r="D119" s="132">
        <v>0</v>
      </c>
    </row>
    <row r="120" spans="1:5" x14ac:dyDescent="0.2">
      <c r="A120" s="131">
        <v>1122</v>
      </c>
      <c r="B120" s="141" t="s">
        <v>642</v>
      </c>
      <c r="C120" s="142">
        <v>0</v>
      </c>
      <c r="D120" s="132">
        <v>0</v>
      </c>
    </row>
    <row r="121" spans="1:5" x14ac:dyDescent="0.2">
      <c r="A121" s="131">
        <v>1122</v>
      </c>
      <c r="B121" s="141" t="s">
        <v>643</v>
      </c>
      <c r="C121" s="132">
        <v>0</v>
      </c>
      <c r="D121" s="132">
        <v>0</v>
      </c>
    </row>
    <row r="122" spans="1:5" x14ac:dyDescent="0.2">
      <c r="A122" s="131"/>
      <c r="B122" s="143" t="s">
        <v>644</v>
      </c>
      <c r="C122" s="135">
        <f>C47+C48+C100-C106-C109</f>
        <v>4868147.5599999996</v>
      </c>
      <c r="D122" s="135">
        <f>D47+D48+D100-D106-D109</f>
        <v>8702416.1899999995</v>
      </c>
    </row>
    <row r="124" spans="1:5" x14ac:dyDescent="0.2">
      <c r="B124" s="130" t="s">
        <v>622</v>
      </c>
    </row>
    <row r="125" spans="1:5" s="130" customFormat="1" x14ac:dyDescent="0.2"/>
    <row r="126" spans="1:5" s="130" customFormat="1" x14ac:dyDescent="0.2"/>
    <row r="128" spans="1:5" x14ac:dyDescent="0.2">
      <c r="B128" s="167" t="s">
        <v>661</v>
      </c>
      <c r="C128" s="166" t="s">
        <v>662</v>
      </c>
      <c r="D128" s="130"/>
      <c r="E128" s="130"/>
    </row>
    <row r="129" spans="2:5" ht="22.5" x14ac:dyDescent="0.2">
      <c r="B129" s="167" t="s">
        <v>663</v>
      </c>
      <c r="C129" s="173" t="s">
        <v>664</v>
      </c>
      <c r="D129" s="173"/>
      <c r="E129" s="17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129:E129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7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148</v>
      </c>
    </row>
    <row r="7" spans="1:2" ht="14.1" customHeight="1" x14ac:dyDescent="0.2">
      <c r="B7" s="102" t="s">
        <v>149</v>
      </c>
    </row>
    <row r="8" spans="1:2" ht="14.1" customHeight="1" x14ac:dyDescent="0.2"/>
    <row r="9" spans="1:2" x14ac:dyDescent="0.2">
      <c r="A9" s="112" t="s">
        <v>29</v>
      </c>
      <c r="B9" s="104" t="s">
        <v>586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192</v>
      </c>
    </row>
    <row r="12" spans="1:2" ht="15" customHeight="1" x14ac:dyDescent="0.2"/>
    <row r="13" spans="1:2" ht="10.15" x14ac:dyDescent="0.2">
      <c r="A13" s="112" t="s">
        <v>76</v>
      </c>
      <c r="B13" s="102" t="s">
        <v>587</v>
      </c>
    </row>
    <row r="14" spans="1:2" ht="15" customHeight="1" x14ac:dyDescent="0.2">
      <c r="B14" s="102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2023-04-29T16:48:36Z</cp:lastPrinted>
  <dcterms:created xsi:type="dcterms:W3CDTF">2012-12-11T20:36:24Z</dcterms:created>
  <dcterms:modified xsi:type="dcterms:W3CDTF">2023-04-29T19:17:25Z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