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1\Documents\Documentos\2026\ESTADOS FINANCIEROS 2026\2 TRIMESTRE 26\SIRET\EXCEL\DISCIPLINA FINANCIERA\"/>
    </mc:Choice>
  </mc:AlternateContent>
  <bookViews>
    <workbookView xWindow="0" yWindow="0" windowWidth="24000" windowHeight="9000" firstSheet="2" activeTab="9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9" l="1"/>
  <c r="D11" i="9"/>
  <c r="D12" i="9"/>
  <c r="D13" i="9"/>
  <c r="D14" i="9"/>
  <c r="D15" i="9"/>
  <c r="D16" i="9"/>
  <c r="D17" i="9"/>
  <c r="D18" i="9"/>
  <c r="D20" i="9"/>
  <c r="D21" i="9"/>
  <c r="D22" i="9"/>
  <c r="D23" i="9"/>
  <c r="D24" i="9"/>
  <c r="D25" i="9"/>
  <c r="D26" i="9"/>
  <c r="D28" i="9"/>
  <c r="D29" i="9"/>
  <c r="D30" i="9"/>
  <c r="D31" i="9"/>
  <c r="D32" i="9"/>
  <c r="D33" i="9"/>
  <c r="D34" i="9"/>
  <c r="D35" i="9"/>
  <c r="D36" i="9"/>
  <c r="D38" i="9"/>
  <c r="D39" i="9"/>
  <c r="D40" i="9"/>
  <c r="D41" i="9"/>
  <c r="D27" i="9" l="1"/>
  <c r="D37" i="9"/>
  <c r="D19" i="9"/>
  <c r="G63" i="6" l="1"/>
  <c r="D63" i="6"/>
  <c r="G15" i="6"/>
  <c r="D15" i="6"/>
  <c r="B64" i="5" l="1"/>
  <c r="D49" i="5"/>
  <c r="C49" i="5"/>
  <c r="B49" i="5"/>
  <c r="D11" i="5"/>
  <c r="C11" i="5"/>
  <c r="B11" i="5"/>
  <c r="F20" i="3" l="1"/>
  <c r="E79" i="2" l="1"/>
  <c r="E81" i="2" s="1"/>
  <c r="E68" i="2"/>
  <c r="E59" i="2"/>
  <c r="E9" i="2"/>
  <c r="E47" i="2"/>
  <c r="B25" i="2"/>
  <c r="B9" i="2"/>
  <c r="B17" i="2"/>
  <c r="D28" i="22" l="1"/>
  <c r="G17" i="22"/>
  <c r="F17" i="22"/>
  <c r="F28" i="22" s="1"/>
  <c r="E17" i="22"/>
  <c r="D17" i="22"/>
  <c r="C17" i="22"/>
  <c r="C28" i="22" s="1"/>
  <c r="B17" i="22"/>
  <c r="B28" i="22" s="1"/>
  <c r="G6" i="22"/>
  <c r="F6" i="22"/>
  <c r="E6" i="22"/>
  <c r="E28" i="22" s="1"/>
  <c r="D6" i="22"/>
  <c r="C6" i="22"/>
  <c r="B6" i="22"/>
  <c r="G27" i="20"/>
  <c r="F27" i="20"/>
  <c r="E27" i="20"/>
  <c r="D27" i="20"/>
  <c r="C27" i="20"/>
  <c r="B27" i="20"/>
  <c r="G20" i="20"/>
  <c r="G30" i="20" s="1"/>
  <c r="F20" i="20"/>
  <c r="F30" i="20" s="1"/>
  <c r="E20" i="20"/>
  <c r="E30" i="20" s="1"/>
  <c r="D20" i="20"/>
  <c r="D30" i="20" s="1"/>
  <c r="C20" i="20"/>
  <c r="C30" i="20" s="1"/>
  <c r="B20" i="20"/>
  <c r="B30" i="20" s="1"/>
  <c r="G6" i="20"/>
  <c r="F6" i="20"/>
  <c r="E6" i="20"/>
  <c r="D6" i="20"/>
  <c r="C6" i="20"/>
  <c r="B6" i="20"/>
  <c r="G18" i="19"/>
  <c r="F18" i="19"/>
  <c r="F29" i="19" s="1"/>
  <c r="E18" i="19"/>
  <c r="D18" i="19"/>
  <c r="D29" i="19" s="1"/>
  <c r="C18" i="19"/>
  <c r="C29" i="19" s="1"/>
  <c r="B18" i="19"/>
  <c r="B29" i="19" s="1"/>
  <c r="G7" i="19"/>
  <c r="G29" i="19" s="1"/>
  <c r="F7" i="19"/>
  <c r="E7" i="19"/>
  <c r="E29" i="19" s="1"/>
  <c r="D7" i="19"/>
  <c r="C7" i="19"/>
  <c r="B7" i="19"/>
  <c r="G31" i="16"/>
  <c r="G28" i="16"/>
  <c r="F28" i="16"/>
  <c r="E28" i="16"/>
  <c r="D28" i="16"/>
  <c r="C28" i="16"/>
  <c r="B28" i="16"/>
  <c r="G21" i="16"/>
  <c r="F21" i="16"/>
  <c r="F31" i="16" s="1"/>
  <c r="E21" i="16"/>
  <c r="E31" i="16" s="1"/>
  <c r="D21" i="16"/>
  <c r="D31" i="16" s="1"/>
  <c r="C21" i="16"/>
  <c r="C31" i="16" s="1"/>
  <c r="B21" i="16"/>
  <c r="B31" i="16" s="1"/>
  <c r="G7" i="16"/>
  <c r="F7" i="16"/>
  <c r="E7" i="16"/>
  <c r="D7" i="16"/>
  <c r="C7" i="16"/>
  <c r="B7" i="16"/>
  <c r="G31" i="10"/>
  <c r="G30" i="10"/>
  <c r="G29" i="10"/>
  <c r="G28" i="10"/>
  <c r="F28" i="10"/>
  <c r="E28" i="10"/>
  <c r="D28" i="10"/>
  <c r="C28" i="10"/>
  <c r="B28" i="10"/>
  <c r="G27" i="10"/>
  <c r="G26" i="10"/>
  <c r="G24" i="10" s="1"/>
  <c r="G21" i="10" s="1"/>
  <c r="G25" i="10"/>
  <c r="F24" i="10"/>
  <c r="F21" i="10" s="1"/>
  <c r="E24" i="10"/>
  <c r="E21" i="10" s="1"/>
  <c r="D24" i="10"/>
  <c r="D21" i="10" s="1"/>
  <c r="C24" i="10"/>
  <c r="C21" i="10" s="1"/>
  <c r="B24" i="10"/>
  <c r="B21" i="10" s="1"/>
  <c r="B33" i="10" s="1"/>
  <c r="G23" i="10"/>
  <c r="G22" i="10"/>
  <c r="G19" i="10"/>
  <c r="G18" i="10"/>
  <c r="G17" i="10"/>
  <c r="G16" i="10" s="1"/>
  <c r="G15" i="10"/>
  <c r="G14" i="10"/>
  <c r="G13" i="10"/>
  <c r="G12" i="10" s="1"/>
  <c r="E9" i="10"/>
  <c r="D9" i="10"/>
  <c r="G11" i="10"/>
  <c r="G10" i="10"/>
  <c r="C9" i="10"/>
  <c r="B9" i="10"/>
  <c r="D75" i="9"/>
  <c r="G75" i="9" s="1"/>
  <c r="D74" i="9"/>
  <c r="G74" i="9" s="1"/>
  <c r="D73" i="9"/>
  <c r="G73" i="9" s="1"/>
  <c r="D72" i="9"/>
  <c r="G72" i="9" s="1"/>
  <c r="D70" i="9"/>
  <c r="G70" i="9" s="1"/>
  <c r="D69" i="9"/>
  <c r="G69" i="9" s="1"/>
  <c r="D68" i="9"/>
  <c r="G68" i="9" s="1"/>
  <c r="D67" i="9"/>
  <c r="G67" i="9" s="1"/>
  <c r="D66" i="9"/>
  <c r="G66" i="9" s="1"/>
  <c r="D65" i="9"/>
  <c r="G65" i="9" s="1"/>
  <c r="D64" i="9"/>
  <c r="G64" i="9" s="1"/>
  <c r="D63" i="9"/>
  <c r="G63" i="9" s="1"/>
  <c r="D62" i="9"/>
  <c r="G62" i="9" s="1"/>
  <c r="D60" i="9"/>
  <c r="G60" i="9" s="1"/>
  <c r="D59" i="9"/>
  <c r="G59" i="9" s="1"/>
  <c r="D58" i="9"/>
  <c r="G58" i="9" s="1"/>
  <c r="D57" i="9"/>
  <c r="G57" i="9" s="1"/>
  <c r="D56" i="9"/>
  <c r="G56" i="9" s="1"/>
  <c r="D55" i="9"/>
  <c r="D54" i="9"/>
  <c r="G54" i="9" s="1"/>
  <c r="D52" i="9"/>
  <c r="G52" i="9" s="1"/>
  <c r="D51" i="9"/>
  <c r="G51" i="9" s="1"/>
  <c r="D50" i="9"/>
  <c r="G50" i="9" s="1"/>
  <c r="D49" i="9"/>
  <c r="G49" i="9" s="1"/>
  <c r="D48" i="9"/>
  <c r="G48" i="9" s="1"/>
  <c r="D47" i="9"/>
  <c r="G47" i="9" s="1"/>
  <c r="D46" i="9"/>
  <c r="G46" i="9" s="1"/>
  <c r="D45" i="9"/>
  <c r="E77" i="9"/>
  <c r="B43" i="9"/>
  <c r="G41" i="9"/>
  <c r="G40" i="9"/>
  <c r="G39" i="9"/>
  <c r="G38" i="9"/>
  <c r="G36" i="9"/>
  <c r="G35" i="9"/>
  <c r="G34" i="9"/>
  <c r="G33" i="9"/>
  <c r="G32" i="9"/>
  <c r="G31" i="9"/>
  <c r="G30" i="9"/>
  <c r="G29" i="9"/>
  <c r="G28" i="9"/>
  <c r="G26" i="9"/>
  <c r="G25" i="9"/>
  <c r="G24" i="9"/>
  <c r="G23" i="9"/>
  <c r="G22" i="9"/>
  <c r="G21" i="9"/>
  <c r="G20" i="9"/>
  <c r="F9" i="9"/>
  <c r="F77" i="9" s="1"/>
  <c r="E9" i="9"/>
  <c r="G18" i="9"/>
  <c r="G17" i="9"/>
  <c r="G16" i="9"/>
  <c r="G15" i="9"/>
  <c r="G14" i="9"/>
  <c r="G13" i="9"/>
  <c r="G12" i="9"/>
  <c r="D10" i="9"/>
  <c r="C9" i="9"/>
  <c r="B9" i="9"/>
  <c r="F29" i="8"/>
  <c r="D20" i="8"/>
  <c r="G20" i="8" s="1"/>
  <c r="G19" i="8" s="1"/>
  <c r="F19" i="8"/>
  <c r="E19" i="8"/>
  <c r="E29" i="8" s="1"/>
  <c r="D19" i="8"/>
  <c r="C19" i="8"/>
  <c r="B19" i="8"/>
  <c r="B29" i="8" s="1"/>
  <c r="D17" i="8"/>
  <c r="G17" i="8" s="1"/>
  <c r="D16" i="8"/>
  <c r="G16" i="8" s="1"/>
  <c r="D15" i="8"/>
  <c r="G15" i="8" s="1"/>
  <c r="D14" i="8"/>
  <c r="G14" i="8" s="1"/>
  <c r="D13" i="8"/>
  <c r="G13" i="8" s="1"/>
  <c r="G12" i="8"/>
  <c r="D12" i="8"/>
  <c r="D11" i="8"/>
  <c r="G11" i="8" s="1"/>
  <c r="D10" i="8"/>
  <c r="G10" i="8" s="1"/>
  <c r="F9" i="8"/>
  <c r="E9" i="8"/>
  <c r="C9" i="8"/>
  <c r="B9" i="8"/>
  <c r="B159" i="7"/>
  <c r="G157" i="7"/>
  <c r="G156" i="7"/>
  <c r="G155" i="7"/>
  <c r="G154" i="7"/>
  <c r="G153" i="7"/>
  <c r="G152" i="7"/>
  <c r="G151" i="7"/>
  <c r="D150" i="7"/>
  <c r="B150" i="7"/>
  <c r="G149" i="7"/>
  <c r="G148" i="7"/>
  <c r="G147" i="7"/>
  <c r="D146" i="7"/>
  <c r="B146" i="7"/>
  <c r="D145" i="7"/>
  <c r="G145" i="7" s="1"/>
  <c r="G144" i="7"/>
  <c r="G143" i="7"/>
  <c r="G142" i="7"/>
  <c r="G141" i="7"/>
  <c r="G140" i="7"/>
  <c r="G139" i="7"/>
  <c r="G138" i="7"/>
  <c r="B137" i="7"/>
  <c r="G136" i="7"/>
  <c r="G135" i="7"/>
  <c r="G134" i="7"/>
  <c r="G133" i="7" s="1"/>
  <c r="D133" i="7"/>
  <c r="B133" i="7"/>
  <c r="G132" i="7"/>
  <c r="G131" i="7"/>
  <c r="G130" i="7"/>
  <c r="G129" i="7"/>
  <c r="G128" i="7"/>
  <c r="G127" i="7"/>
  <c r="G126" i="7"/>
  <c r="G125" i="7"/>
  <c r="G124" i="7"/>
  <c r="G123" i="7" s="1"/>
  <c r="D123" i="7"/>
  <c r="B123" i="7"/>
  <c r="G122" i="7"/>
  <c r="G121" i="7"/>
  <c r="G120" i="7"/>
  <c r="G119" i="7"/>
  <c r="G118" i="7"/>
  <c r="G117" i="7"/>
  <c r="G116" i="7"/>
  <c r="G115" i="7"/>
  <c r="G114" i="7"/>
  <c r="D113" i="7"/>
  <c r="B113" i="7"/>
  <c r="B84" i="7" s="1"/>
  <c r="D112" i="7"/>
  <c r="G112" i="7" s="1"/>
  <c r="G111" i="7"/>
  <c r="G110" i="7"/>
  <c r="G109" i="7"/>
  <c r="G108" i="7"/>
  <c r="G107" i="7"/>
  <c r="G106" i="7"/>
  <c r="G105" i="7"/>
  <c r="G104" i="7"/>
  <c r="B103" i="7"/>
  <c r="G102" i="7"/>
  <c r="G101" i="7"/>
  <c r="G100" i="7"/>
  <c r="G99" i="7"/>
  <c r="G98" i="7"/>
  <c r="G97" i="7"/>
  <c r="G96" i="7"/>
  <c r="G95" i="7"/>
  <c r="G94" i="7"/>
  <c r="D93" i="7"/>
  <c r="B93" i="7"/>
  <c r="G92" i="7"/>
  <c r="G91" i="7"/>
  <c r="G90" i="7"/>
  <c r="G89" i="7"/>
  <c r="G88" i="7"/>
  <c r="G87" i="7"/>
  <c r="G86" i="7"/>
  <c r="D85" i="7"/>
  <c r="B85" i="7"/>
  <c r="G82" i="7"/>
  <c r="G81" i="7"/>
  <c r="G80" i="7"/>
  <c r="G79" i="7"/>
  <c r="G78" i="7"/>
  <c r="G77" i="7"/>
  <c r="G76" i="7"/>
  <c r="D75" i="7"/>
  <c r="B75" i="7"/>
  <c r="G74" i="7"/>
  <c r="G73" i="7"/>
  <c r="G72" i="7"/>
  <c r="D71" i="7"/>
  <c r="B71" i="7"/>
  <c r="D70" i="7"/>
  <c r="G70" i="7" s="1"/>
  <c r="D69" i="7"/>
  <c r="G69" i="7" s="1"/>
  <c r="G68" i="7"/>
  <c r="D68" i="7"/>
  <c r="D67" i="7"/>
  <c r="G67" i="7" s="1"/>
  <c r="G66" i="7"/>
  <c r="D66" i="7"/>
  <c r="D65" i="7"/>
  <c r="G65" i="7" s="1"/>
  <c r="D64" i="7"/>
  <c r="G64" i="7" s="1"/>
  <c r="D63" i="7"/>
  <c r="B62" i="7"/>
  <c r="G61" i="7"/>
  <c r="D61" i="7"/>
  <c r="D60" i="7"/>
  <c r="G60" i="7" s="1"/>
  <c r="D59" i="7"/>
  <c r="B58" i="7"/>
  <c r="D57" i="7"/>
  <c r="G57" i="7" s="1"/>
  <c r="D56" i="7"/>
  <c r="G56" i="7" s="1"/>
  <c r="D55" i="7"/>
  <c r="G55" i="7" s="1"/>
  <c r="D54" i="7"/>
  <c r="G54" i="7" s="1"/>
  <c r="D53" i="7"/>
  <c r="G53" i="7" s="1"/>
  <c r="G52" i="7"/>
  <c r="D52" i="7"/>
  <c r="D51" i="7"/>
  <c r="G51" i="7" s="1"/>
  <c r="D50" i="7"/>
  <c r="G50" i="7" s="1"/>
  <c r="D49" i="7"/>
  <c r="B48" i="7"/>
  <c r="D47" i="7"/>
  <c r="G47" i="7" s="1"/>
  <c r="D46" i="7"/>
  <c r="G46" i="7" s="1"/>
  <c r="D45" i="7"/>
  <c r="G45" i="7" s="1"/>
  <c r="G44" i="7"/>
  <c r="D44" i="7"/>
  <c r="D43" i="7"/>
  <c r="G43" i="7" s="1"/>
  <c r="G42" i="7"/>
  <c r="D42" i="7"/>
  <c r="D41" i="7"/>
  <c r="G41" i="7" s="1"/>
  <c r="D40" i="7"/>
  <c r="G40" i="7" s="1"/>
  <c r="D39" i="7"/>
  <c r="G39" i="7" s="1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G30" i="7" s="1"/>
  <c r="D29" i="7"/>
  <c r="G29" i="7" s="1"/>
  <c r="B28" i="7"/>
  <c r="D27" i="7"/>
  <c r="G27" i="7" s="1"/>
  <c r="D26" i="7"/>
  <c r="G26" i="7" s="1"/>
  <c r="D25" i="7"/>
  <c r="G25" i="7" s="1"/>
  <c r="D24" i="7"/>
  <c r="G24" i="7" s="1"/>
  <c r="D23" i="7"/>
  <c r="G23" i="7" s="1"/>
  <c r="G22" i="7"/>
  <c r="D22" i="7"/>
  <c r="G21" i="7"/>
  <c r="D21" i="7"/>
  <c r="D20" i="7"/>
  <c r="G20" i="7" s="1"/>
  <c r="D19" i="7"/>
  <c r="G19" i="7" s="1"/>
  <c r="D18" i="7"/>
  <c r="B18" i="7"/>
  <c r="G17" i="7"/>
  <c r="D17" i="7"/>
  <c r="D16" i="7"/>
  <c r="G16" i="7" s="1"/>
  <c r="D15" i="7"/>
  <c r="G15" i="7" s="1"/>
  <c r="G14" i="7"/>
  <c r="D14" i="7"/>
  <c r="D13" i="7"/>
  <c r="D12" i="7"/>
  <c r="G12" i="7" s="1"/>
  <c r="D11" i="7"/>
  <c r="G11" i="7" s="1"/>
  <c r="F10" i="7"/>
  <c r="E10" i="7"/>
  <c r="C9" i="7"/>
  <c r="C159" i="7" s="1"/>
  <c r="B10" i="7"/>
  <c r="B9" i="7" s="1"/>
  <c r="F9" i="7"/>
  <c r="F159" i="7" s="1"/>
  <c r="E9" i="7"/>
  <c r="E159" i="7" s="1"/>
  <c r="G75" i="6"/>
  <c r="F75" i="6"/>
  <c r="E75" i="6"/>
  <c r="D75" i="6"/>
  <c r="C75" i="6"/>
  <c r="B75" i="6"/>
  <c r="G74" i="6"/>
  <c r="G73" i="6"/>
  <c r="G68" i="6"/>
  <c r="G67" i="6"/>
  <c r="F67" i="6"/>
  <c r="E67" i="6"/>
  <c r="D67" i="6"/>
  <c r="C67" i="6"/>
  <c r="B67" i="6"/>
  <c r="G65" i="6"/>
  <c r="F65" i="6"/>
  <c r="F70" i="6" s="1"/>
  <c r="E65" i="6"/>
  <c r="D65" i="6"/>
  <c r="C65" i="6"/>
  <c r="B65" i="6"/>
  <c r="G41" i="6"/>
  <c r="F41" i="6"/>
  <c r="E41" i="6"/>
  <c r="D41" i="6"/>
  <c r="C41" i="6"/>
  <c r="B41" i="6"/>
  <c r="D70" i="5"/>
  <c r="C70" i="5"/>
  <c r="D64" i="5"/>
  <c r="D72" i="5" s="1"/>
  <c r="D74" i="5" s="1"/>
  <c r="C64" i="5"/>
  <c r="C72" i="5" s="1"/>
  <c r="C74" i="5" s="1"/>
  <c r="B72" i="5"/>
  <c r="B74" i="5" s="1"/>
  <c r="D57" i="5"/>
  <c r="D59" i="5" s="1"/>
  <c r="C57" i="5"/>
  <c r="C59" i="5" s="1"/>
  <c r="B57" i="5"/>
  <c r="B59" i="5" s="1"/>
  <c r="D29" i="5"/>
  <c r="C29" i="5"/>
  <c r="B29" i="5"/>
  <c r="D17" i="5"/>
  <c r="C17" i="5"/>
  <c r="D13" i="5"/>
  <c r="C13" i="5"/>
  <c r="B13" i="5"/>
  <c r="D8" i="5"/>
  <c r="C8" i="5"/>
  <c r="B8" i="5"/>
  <c r="F47" i="2"/>
  <c r="C60" i="2"/>
  <c r="C62" i="2" s="1"/>
  <c r="B60" i="2"/>
  <c r="C47" i="2"/>
  <c r="B47" i="2"/>
  <c r="G28" i="22" l="1"/>
  <c r="C33" i="10"/>
  <c r="G9" i="10"/>
  <c r="F9" i="10"/>
  <c r="F33" i="10"/>
  <c r="G33" i="10"/>
  <c r="B77" i="9"/>
  <c r="D44" i="9"/>
  <c r="C77" i="9"/>
  <c r="D53" i="9"/>
  <c r="G71" i="9"/>
  <c r="G19" i="9"/>
  <c r="G9" i="8"/>
  <c r="G29" i="8" s="1"/>
  <c r="C29" i="8"/>
  <c r="G75" i="7"/>
  <c r="G113" i="7"/>
  <c r="G146" i="7"/>
  <c r="G93" i="7"/>
  <c r="G71" i="7"/>
  <c r="G150" i="7"/>
  <c r="G85" i="7"/>
  <c r="G18" i="7"/>
  <c r="D28" i="7"/>
  <c r="D48" i="7"/>
  <c r="D10" i="7"/>
  <c r="G38" i="7"/>
  <c r="D62" i="7"/>
  <c r="D58" i="7"/>
  <c r="G103" i="7"/>
  <c r="D38" i="7"/>
  <c r="D103" i="7"/>
  <c r="G137" i="7"/>
  <c r="B70" i="6"/>
  <c r="D70" i="6"/>
  <c r="C70" i="6"/>
  <c r="E70" i="6"/>
  <c r="G70" i="6"/>
  <c r="B21" i="5"/>
  <c r="B23" i="5" s="1"/>
  <c r="B25" i="5" s="1"/>
  <c r="B33" i="5" s="1"/>
  <c r="C21" i="5"/>
  <c r="C23" i="5" s="1"/>
  <c r="C25" i="5" s="1"/>
  <c r="D21" i="5"/>
  <c r="D23" i="5" s="1"/>
  <c r="D25" i="5" s="1"/>
  <c r="D33" i="5" s="1"/>
  <c r="C33" i="5"/>
  <c r="B62" i="2"/>
  <c r="D33" i="10"/>
  <c r="E33" i="10"/>
  <c r="G61" i="9"/>
  <c r="G55" i="9"/>
  <c r="G53" i="9" s="1"/>
  <c r="D61" i="9"/>
  <c r="D71" i="9"/>
  <c r="G45" i="9"/>
  <c r="G44" i="9" s="1"/>
  <c r="G27" i="9"/>
  <c r="G37" i="9"/>
  <c r="D9" i="9"/>
  <c r="G11" i="9"/>
  <c r="G10" i="9" s="1"/>
  <c r="D9" i="8"/>
  <c r="D29" i="8" s="1"/>
  <c r="D137" i="7"/>
  <c r="G28" i="7"/>
  <c r="G49" i="7"/>
  <c r="G48" i="7" s="1"/>
  <c r="G59" i="7"/>
  <c r="G58" i="7" s="1"/>
  <c r="G63" i="7"/>
  <c r="G62" i="7" s="1"/>
  <c r="G13" i="7"/>
  <c r="G10" i="7" s="1"/>
  <c r="D6" i="19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D43" i="9" l="1"/>
  <c r="D77" i="9" s="1"/>
  <c r="G84" i="7"/>
  <c r="D84" i="7"/>
  <c r="D9" i="7"/>
  <c r="G43" i="9"/>
  <c r="G9" i="9"/>
  <c r="G77" i="9" s="1"/>
  <c r="G9" i="7"/>
  <c r="A5" i="10"/>
  <c r="A5" i="9"/>
  <c r="A5" i="8"/>
  <c r="A5" i="7"/>
  <c r="A4" i="6"/>
  <c r="A4" i="5"/>
  <c r="G159" i="7" l="1"/>
  <c r="D159" i="7"/>
  <c r="A2" i="10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<sst xmlns="http://schemas.openxmlformats.org/spreadsheetml/2006/main" count="819" uniqueCount="548">
  <si>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</si>
  <si>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</si>
  <si>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</si>
  <si>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</si>
  <si>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</si>
  <si>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</si>
  <si>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</si>
  <si>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</si>
  <si>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</si>
  <si>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</si>
  <si>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</si>
  <si>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</si>
  <si>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</si>
  <si>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</si>
  <si>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</si>
  <si>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</si>
  <si>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</si>
  <si>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</si>
  <si>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</si>
  <si>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</si>
  <si>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</si>
  <si>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</si>
  <si>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</si>
  <si>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</si>
  <si>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</si>
  <si>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</si>
  <si>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</si>
  <si>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</si>
  <si>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</si>
  <si>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</si>
  <si>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</si>
  <si>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</si>
  <si>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</si>
  <si>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</si>
  <si>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</si>
  <si>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</si>
  <si>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</si>
  <si>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</si>
  <si>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</si>
  <si>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</si>
  <si>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</si>
  <si>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</si>
  <si>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</si>
  <si>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</si>
  <si>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</si>
  <si>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</si>
  <si>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</si>
  <si>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</si>
  <si>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</si>
  <si>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</si>
  <si>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</si>
  <si>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</si>
  <si>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</si>
  <si>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</si>
  <si>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</si>
  <si>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</si>
  <si>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</si>
  <si>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</si>
  <si>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</si>
  <si>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</si>
  <si>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</si>
  <si>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</si>
  <si>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</si>
  <si>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</si>
  <si>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</si>
  <si>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</si>
  <si>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</si>
  <si>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</si>
  <si>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</si>
  <si>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</si>
  <si>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</si>
  <si>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</si>
  <si>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</si>
  <si>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</si>
  <si>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</si>
  <si>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</si>
  <si>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</si>
  <si>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</si>
  <si>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</si>
  <si>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</si>
  <si>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</si>
  <si>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</si>
  <si>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</si>
  <si>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</si>
  <si>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</si>
  <si>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</si>
  <si>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</si>
  <si>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</si>
  <si>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</si>
  <si>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</si>
  <si>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</si>
  <si>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</si>
  <si>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</si>
  <si>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</si>
  <si>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</si>
  <si>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</si>
  <si>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</si>
  <si>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</si>
  <si>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</si>
  <si>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</si>
  <si>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</si>
  <si>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</si>
  <si>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</si>
  <si>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</si>
  <si>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</si>
  <si>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</si>
  <si>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</si>
  <si>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</si>
  <si>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</si>
  <si>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</si>
  <si>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</si>
  <si>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</si>
  <si>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</si>
  <si>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</si>
  <si>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</si>
  <si>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</si>
  <si>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</si>
  <si>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</si>
  <si>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</si>
  <si>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</si>
  <si>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</si>
  <si>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</si>
  <si>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</si>
  <si>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</si>
  <si>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</si>
  <si>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</si>
  <si>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</si>
  <si>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</si>
  <si>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</si>
  <si>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</si>
  <si>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</si>
  <si>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</si>
  <si>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</si>
  <si>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</si>
  <si>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</si>
  <si>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</si>
  <si>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</si>
  <si>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</si>
  <si>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</si>
  <si>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</si>
  <si>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</si>
  <si>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</si>
  <si>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</si>
  <si>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</si>
  <si>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</si>
  <si>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</si>
  <si>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</si>
  <si>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</si>
  <si>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</si>
  <si>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</si>
  <si>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</si>
  <si>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</si>
  <si>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</si>
  <si>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</si>
  <si>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</si>
  <si>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</si>
  <si>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</si>
  <si>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</si>
  <si>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</si>
  <si>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</si>
  <si>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</si>
  <si>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</si>
  <si>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</si>
  <si>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</si>
  <si>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</si>
  <si>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</si>
  <si>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</si>
  <si>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</si>
  <si>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</si>
  <si>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</si>
  <si>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</si>
  <si>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</si>
  <si>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</si>
  <si>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</si>
  <si>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</si>
  <si>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</si>
  <si>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</si>
  <si>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</si>
  <si>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</si>
  <si>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</si>
  <si>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</si>
  <si>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</si>
  <si>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</si>
  <si>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</si>
  <si>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</si>
  <si>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</si>
  <si>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</si>
  <si>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</si>
  <si>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</si>
  <si>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</si>
  <si>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</si>
  <si>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</si>
  <si>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</si>
  <si>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</si>
  <si>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</si>
  <si>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</si>
  <si>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</si>
  <si>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</si>
  <si>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</si>
  <si>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</si>
  <si>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</si>
  <si>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</si>
  <si>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</si>
  <si>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</si>
  <si>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</si>
  <si>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</si>
  <si>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</si>
  <si>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</si>
  <si>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</si>
  <si>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</si>
  <si>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</si>
  <si>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</si>
  <si>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</si>
  <si>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</si>
  <si>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</si>
  <si>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</si>
  <si>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</si>
  <si>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</si>
  <si>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</si>
  <si>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</si>
  <si>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</si>
  <si>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</si>
  <si>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</si>
  <si>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</si>
  <si>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</si>
  <si>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</si>
  <si>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</si>
  <si>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</si>
  <si>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</si>
  <si>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</si>
  <si>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</si>
  <si>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</si>
  <si>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</si>
  <si>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</si>
  <si>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</si>
  <si>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</si>
  <si>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</si>
  <si>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</si>
  <si>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</si>
  <si>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</si>
  <si>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</si>
  <si>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</si>
  <si>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</si>
  <si>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</si>
  <si>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</si>
  <si>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</si>
  <si>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</si>
  <si>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</si>
  <si>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</si>
  <si>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</si>
  <si>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</si>
  <si>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</si>
  <si>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</si>
  <si>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</si>
  <si>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</si>
  <si>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</si>
  <si>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</si>
  <si>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</si>
  <si>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</si>
  <si>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</si>
  <si>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</si>
  <si>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</si>
  <si>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</si>
  <si>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</si>
  <si>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</si>
  <si>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</si>
  <si>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</si>
  <si>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</si>
  <si>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</si>
  <si>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</si>
  <si>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</si>
  <si>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</si>
  <si>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</si>
  <si>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</si>
  <si>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</si>
  <si>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</si>
  <si>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</si>
  <si>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</si>
  <si>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</si>
  <si>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</si>
  <si>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</si>
  <si>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</si>
  <si>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</si>
  <si>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</si>
  <si>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</si>
  <si>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</si>
  <si>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</si>
  <si>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</si>
  <si>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</si>
  <si>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</si>
  <si>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</si>
  <si>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</si>
  <si>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</si>
  <si>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</si>
  <si>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</si>
  <si>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</si>
  <si>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</si>
  <si>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</si>
  <si>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</si>
  <si>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</si>
  <si>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</si>
  <si>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</si>
  <si>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</si>
  <si>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</si>
  <si>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</si>
  <si>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</si>
  <si>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</si>
  <si>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</si>
  <si>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</si>
  <si>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</si>
  <si>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</si>
  <si>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</si>
  <si>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</si>
  <si>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</si>
  <si>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</si>
  <si>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</si>
  <si>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</si>
  <si>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</si>
  <si>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</si>
  <si>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</si>
  <si>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</si>
  <si>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</si>
  <si>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</si>
  <si>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</si>
  <si>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</si>
  <si>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</si>
  <si>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</si>
  <si>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</si>
  <si>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</si>
  <si>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</si>
  <si>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</si>
  <si>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</si>
  <si>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</si>
  <si>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</si>
  <si>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</si>
  <si>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</si>
  <si>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</si>
  <si>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</si>
  <si>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</si>
  <si>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</si>
  <si>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</si>
  <si>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</si>
  <si>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</si>
  <si>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</si>
  <si>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</si>
  <si>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</si>
  <si>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</si>
  <si>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</si>
  <si>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</si>
  <si>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</si>
  <si>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</si>
  <si>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</si>
  <si>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</si>
  <si>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</si>
  <si>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</si>
  <si>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</si>
  <si>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</si>
  <si>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</si>
  <si>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</si>
  <si>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</si>
  <si>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</si>
  <si>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</si>
  <si>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</si>
  <si>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</si>
  <si>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</si>
  <si>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</si>
  <si>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</si>
  <si>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</si>
  <si>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</si>
  <si>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</si>
  <si>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</si>
  <si>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</si>
  <si>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</si>
  <si>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</si>
  <si>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</si>
  <si>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</si>
  <si>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</si>
  <si>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</si>
  <si>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</si>
  <si>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</si>
  <si>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</si>
  <si>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</si>
  <si>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</si>
  <si>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</si>
  <si>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</si>
  <si>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</si>
  <si>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</si>
  <si>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</si>
  <si>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</si>
  <si>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</si>
  <si>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</si>
  <si>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</si>
  <si>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</si>
  <si>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</si>
  <si>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</si>
  <si>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</si>
  <si>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</si>
  <si>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</si>
  <si>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</si>
  <si>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</si>
  <si>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</si>
  <si>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</si>
  <si>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</si>
  <si>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</si>
  <si>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</si>
  <si>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</si>
  <si>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</si>
  <si>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</si>
  <si>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</si>
  <si>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</si>
  <si>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</si>
  <si>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</si>
  <si>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</si>
  <si>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</si>
  <si>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</si>
  <si>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</si>
  <si>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</si>
  <si>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</si>
  <si>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</si>
  <si>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</si>
  <si>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</si>
  <si>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</si>
  <si>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</si>
  <si>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</si>
  <si>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</si>
  <si>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</si>
  <si>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</si>
  <si>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</si>
  <si>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</si>
  <si>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</si>
  <si>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</si>
  <si>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</si>
  <si>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</si>
  <si>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</si>
  <si>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</si>
  <si>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</si>
  <si>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</si>
  <si>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</si>
  <si>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</si>
  <si>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</si>
  <si>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</si>
  <si>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</si>
  <si>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</si>
  <si>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</si>
  <si>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</si>
  <si>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</si>
  <si>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</si>
  <si>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</si>
  <si>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</si>
  <si>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</si>
  <si>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</si>
  <si>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</si>
  <si>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</si>
  <si>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</si>
  <si>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</si>
  <si>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</si>
  <si>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</si>
  <si>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</si>
  <si>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</si>
  <si>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</si>
  <si>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</si>
  <si>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</si>
  <si>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</si>
  <si>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</si>
  <si>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</si>
  <si>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</si>
  <si>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</si>
  <si>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</si>
  <si>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</si>
  <si>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</si>
  <si>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</si>
  <si>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</si>
  <si>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</si>
  <si>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</si>
  <si>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</si>
  <si>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</si>
  <si>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</si>
  <si>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</si>
  <si>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</si>
  <si>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</si>
  <si>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</si>
  <si>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</si>
  <si>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</si>
  <si>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</si>
  <si>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</si>
  <si>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</si>
  <si>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</si>
  <si>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</si>
  <si>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</si>
  <si>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</si>
  <si>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</si>
  <si>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</si>
  <si>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</si>
  <si>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</si>
  <si>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</si>
  <si>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</si>
  <si>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</si>
  <si>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</si>
  <si>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</si>
  <si>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</si>
  <si>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</si>
  <si>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</si>
  <si>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</si>
  <si>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</si>
  <si>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</si>
  <si>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</si>
  <si>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</si>
  <si>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</si>
  <si>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</si>
  <si>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</si>
  <si>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</si>
  <si>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</si>
  <si>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</si>
  <si>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</si>
  <si>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</si>
  <si>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</si>
  <si>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</si>
  <si>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</si>
  <si>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</si>
  <si>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</si>
  <si>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</si>
  <si>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</si>
  <si>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</si>
  <si>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</si>
  <si>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</si>
  <si>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</si>
  <si>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</si>
  <si>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</si>
  <si>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</si>
  <si>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</si>
  <si>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</si>
  <si>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</si>
  <si>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</si>
  <si>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</si>
  <si>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</si>
  <si>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</si>
  <si>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</si>
  <si>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</si>
  <si>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</si>
  <si>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</si>
  <si>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</si>
  <si>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</si>
  <si>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</si>
  <si>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</si>
  <si>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</si>
  <si>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</si>
  <si>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 xml:space="preserve"> Comité Municipal de Agua Potable y Alcantarillado de Juventino Rosas</t>
  </si>
  <si>
    <t>Al 31 de diciembre de 2025 y al 30 de 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</si>
</sst>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yy;@"/>
    <numFmt numFmtId="165" formatCode="#,##0_ ;\-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5" fillId="0" borderId="0"/>
    <xf numFmtId="0" fontId="13" fillId="0" borderId="0"/>
    <xf numFmtId="0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4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2" fillId="0" borderId="14" xfId="5" applyNumberFormat="1" applyFont="1" applyFill="1" applyBorder="1" applyAlignment="1" applyProtection="1">
      <alignment horizontal="right" vertical="center"/>
      <protection locked="0"/>
    </xf>
    <xf numFmtId="3" fontId="0" fillId="0" borderId="14" xfId="5" applyNumberFormat="1" applyFont="1" applyFill="1" applyBorder="1" applyAlignment="1" applyProtection="1">
      <alignment horizontal="right" vertical="center"/>
      <protection locked="0"/>
    </xf>
    <xf numFmtId="3" fontId="0" fillId="0" borderId="14" xfId="5" applyNumberFormat="1" applyFont="1" applyFill="1" applyBorder="1" applyAlignment="1">
      <alignment horizontal="right" vertical="center"/>
    </xf>
    <xf numFmtId="165" fontId="2" fillId="0" borderId="14" xfId="6" applyNumberFormat="1" applyFont="1" applyFill="1" applyBorder="1" applyAlignment="1" applyProtection="1">
      <alignment horizontal="right" vertical="center"/>
      <protection locked="0"/>
    </xf>
    <xf numFmtId="165" fontId="0" fillId="2" borderId="16" xfId="6" applyNumberFormat="1" applyFont="1" applyFill="1" applyBorder="1" applyAlignment="1">
      <alignment horizontal="right"/>
    </xf>
    <xf numFmtId="165" fontId="0" fillId="0" borderId="14" xfId="6" applyNumberFormat="1" applyFont="1" applyBorder="1" applyAlignment="1">
      <alignment horizontal="right"/>
    </xf>
    <xf numFmtId="3" fontId="1" fillId="0" borderId="14" xfId="6" applyNumberFormat="1" applyFont="1" applyFill="1" applyBorder="1" applyProtection="1">
      <protection locked="0"/>
    </xf>
    <xf numFmtId="3" fontId="2" fillId="0" borderId="14" xfId="4" applyNumberFormat="1" applyFont="1" applyFill="1" applyBorder="1" applyAlignment="1" applyProtection="1">
      <alignment vertical="center"/>
      <protection locked="0"/>
    </xf>
    <xf numFmtId="3" fontId="1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4" applyNumberFormat="1" applyFont="1" applyFill="1" applyBorder="1" applyAlignment="1">
      <alignment vertical="center"/>
    </xf>
    <xf numFmtId="3" fontId="7" fillId="2" borderId="16" xfId="4" applyNumberFormat="1" applyFont="1" applyFill="1" applyBorder="1" applyAlignment="1">
      <alignment vertical="center"/>
    </xf>
    <xf numFmtId="3" fontId="0" fillId="0" borderId="13" xfId="0" applyNumberFormat="1" applyFont="1" applyFill="1" applyBorder="1" applyProtection="1">
      <protection locked="0"/>
    </xf>
    <xf numFmtId="3" fontId="2" fillId="0" borderId="14" xfId="4" applyNumberFormat="1" applyFont="1" applyFill="1" applyBorder="1" applyProtection="1">
      <protection locked="0"/>
    </xf>
    <xf numFmtId="3" fontId="1" fillId="0" borderId="14" xfId="4" applyNumberFormat="1" applyFont="1" applyFill="1" applyBorder="1" applyProtection="1">
      <protection locked="0"/>
    </xf>
    <xf numFmtId="3" fontId="0" fillId="0" borderId="14" xfId="4" applyNumberFormat="1" applyFont="1" applyFill="1" applyBorder="1"/>
    <xf numFmtId="3" fontId="0" fillId="0" borderId="14" xfId="4" applyNumberFormat="1" applyFont="1" applyFill="1" applyBorder="1" applyAlignment="1" applyProtection="1">
      <alignment vertical="center"/>
      <protection locked="0"/>
    </xf>
    <xf numFmtId="165" fontId="1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 applyProtection="1">
      <alignment vertical="center"/>
      <protection locked="0"/>
    </xf>
    <xf numFmtId="165" fontId="2" fillId="0" borderId="13" xfId="4" applyNumberFormat="1" applyFont="1" applyFill="1" applyBorder="1" applyAlignment="1" applyProtection="1">
      <alignment vertical="center"/>
      <protection locked="0"/>
    </xf>
    <xf numFmtId="165" fontId="1" fillId="0" borderId="14" xfId="4" applyNumberFormat="1" applyFont="1" applyFill="1" applyBorder="1" applyAlignment="1" applyProtection="1">
      <alignment vertical="center"/>
      <protection locked="0"/>
    </xf>
    <xf numFmtId="165" fontId="0" fillId="0" borderId="14" xfId="4" applyNumberFormat="1" applyFont="1" applyFill="1" applyBorder="1" applyAlignment="1" applyProtection="1">
      <alignment vertical="center"/>
      <protection locked="0"/>
    </xf>
    <xf numFmtId="165" fontId="2" fillId="0" borderId="14" xfId="4" applyNumberFormat="1" applyFont="1" applyFill="1" applyBorder="1" applyAlignment="1" applyProtection="1">
      <alignment vertical="center"/>
      <protection locked="0"/>
    </xf>
    <xf numFmtId="165" fontId="2" fillId="0" borderId="6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vertical="center"/>
      <protection locked="0"/>
    </xf>
    <xf numFmtId="165" fontId="2" fillId="0" borderId="8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vertical="center" wrapText="1"/>
      <protection locked="0"/>
    </xf>
    <xf numFmtId="165" fontId="2" fillId="0" borderId="8" xfId="4" applyNumberFormat="1" applyFont="1" applyFill="1" applyBorder="1" applyAlignment="1" applyProtection="1">
      <alignment horizontal="right" vertical="center"/>
      <protection locked="0"/>
    </xf>
    <xf numFmtId="165" fontId="0" fillId="0" borderId="8" xfId="4" applyNumberFormat="1" applyFont="1" applyFill="1" applyBorder="1" applyAlignment="1" applyProtection="1">
      <alignment horizontal="right" vertical="center"/>
      <protection locked="0"/>
    </xf>
    <xf numFmtId="3" fontId="13" fillId="0" borderId="13" xfId="2" applyNumberFormat="1" applyFont="1" applyBorder="1" applyAlignment="1" applyProtection="1">
      <alignment vertical="top"/>
      <protection locked="0"/>
    </xf>
    <xf numFmtId="3" fontId="13" fillId="0" borderId="14" xfId="2" applyNumberFormat="1" applyFont="1" applyBorder="1" applyAlignment="1" applyProtection="1">
      <alignment vertical="top"/>
      <protection locked="0"/>
    </xf>
    <xf numFmtId="4" fontId="13" fillId="0" borderId="14" xfId="2" applyNumberFormat="1" applyFont="1" applyFill="1" applyBorder="1" applyAlignment="1" applyProtection="1">
      <alignment vertical="top"/>
      <protection locked="0"/>
    </xf>
    <xf numFmtId="4" fontId="14" fillId="0" borderId="13" xfId="0" applyNumberFormat="1" applyFont="1" applyFill="1" applyBorder="1" applyProtection="1">
      <protection locked="0"/>
    </xf>
    <xf numFmtId="3" fontId="13" fillId="0" borderId="14" xfId="7" applyNumberFormat="1" applyFont="1" applyBorder="1" applyAlignment="1" applyProtection="1">
      <alignment vertical="top"/>
      <protection locked="0"/>
    </xf>
    <xf numFmtId="4" fontId="0" fillId="0" borderId="14" xfId="0" applyNumberFormat="1" applyFill="1" applyBorder="1" applyAlignment="1" applyProtection="1">
      <alignment horizontal="right" vertical="top"/>
      <protection locked="0"/>
    </xf>
    <xf numFmtId="3" fontId="1" fillId="0" borderId="14" xfId="4" applyNumberFormat="1" applyFont="1" applyFill="1" applyBorder="1" applyAlignment="1" applyProtection="1">
      <alignment horizontal="right" vertical="center"/>
      <protection locked="0"/>
    </xf>
    <xf numFmtId="3" fontId="0" fillId="0" borderId="14" xfId="4" applyNumberFormat="1" applyFont="1" applyFill="1" applyBorder="1" applyAlignment="1" applyProtection="1">
      <alignment horizontal="right" vertical="center"/>
      <protection locked="0"/>
    </xf>
    <xf numFmtId="3" fontId="2" fillId="0" borderId="14" xfId="4" applyNumberFormat="1" applyFont="1" applyFill="1" applyBorder="1" applyAlignment="1" applyProtection="1">
      <alignment horizontal="right" vertical="center"/>
      <protection locked="0"/>
    </xf>
    <xf numFmtId="3" fontId="0" fillId="0" borderId="14" xfId="4" applyNumberFormat="1" applyFont="1" applyFill="1" applyBorder="1" applyAlignment="1">
      <alignment horizontal="right" vertical="center"/>
    </xf>
    <xf numFmtId="165" fontId="2" fillId="0" borderId="14" xfId="4" applyNumberFormat="1" applyFont="1" applyFill="1" applyBorder="1" applyAlignment="1" applyProtection="1">
      <alignment horizontal="right" vertical="center"/>
      <protection locked="0"/>
    </xf>
    <xf numFmtId="165" fontId="0" fillId="0" borderId="14" xfId="4" applyNumberFormat="1" applyFont="1" applyBorder="1" applyAlignment="1">
      <alignment horizontal="right"/>
    </xf>
    <xf numFmtId="3" fontId="0" fillId="0" borderId="14" xfId="4" applyNumberFormat="1" applyFont="1" applyFill="1" applyBorder="1" applyProtection="1">
      <protection locked="0"/>
    </xf>
    <xf numFmtId="3" fontId="1" fillId="0" borderId="13" xfId="4" applyNumberFormat="1" applyFont="1" applyFill="1" applyBorder="1" applyAlignment="1" applyProtection="1">
      <alignment vertical="center"/>
      <protection locked="0"/>
    </xf>
    <xf numFmtId="165" fontId="2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>
      <alignment vertical="center"/>
    </xf>
    <xf numFmtId="165" fontId="1" fillId="3" borderId="14" xfId="4" applyNumberFormat="1" applyFont="1" applyFill="1" applyBorder="1" applyAlignment="1" applyProtection="1">
      <alignment vertical="center"/>
      <protection locked="0"/>
    </xf>
    <xf numFmtId="165" fontId="2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>
      <alignment vertical="center"/>
    </xf>
    <xf numFmtId="165" fontId="1" fillId="3" borderId="14" xfId="4" applyNumberFormat="1" applyFont="1" applyFill="1" applyBorder="1" applyAlignment="1" applyProtection="1">
      <alignment vertical="center"/>
      <protection locked="0"/>
    </xf>
    <xf numFmtId="165" fontId="1" fillId="0" borderId="14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vertical="center"/>
      <protection locked="0"/>
    </xf>
    <xf numFmtId="165" fontId="1" fillId="0" borderId="14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vertical="center"/>
      <protection locked="0"/>
    </xf>
    <xf numFmtId="165" fontId="1" fillId="0" borderId="8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vertical="center" wrapText="1"/>
      <protection locked="0"/>
    </xf>
    <xf numFmtId="165" fontId="1" fillId="0" borderId="8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vertical="center"/>
      <protection locked="0"/>
    </xf>
    <xf numFmtId="165" fontId="2" fillId="0" borderId="8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vertical="center" wrapText="1"/>
      <protection locked="0"/>
    </xf>
    <xf numFmtId="165" fontId="1" fillId="0" borderId="8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vertical="center"/>
      <protection locked="0"/>
    </xf>
    <xf numFmtId="165" fontId="2" fillId="0" borderId="8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vertical="center" wrapText="1"/>
      <protection locked="0"/>
    </xf>
    <xf numFmtId="165" fontId="1" fillId="0" borderId="8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horizontal="right" vertical="center"/>
      <protection locked="0"/>
    </xf>
    <xf numFmtId="165" fontId="1" fillId="0" borderId="8" xfId="4" applyNumberFormat="1" applyFont="1" applyFill="1" applyBorder="1" applyAlignment="1" applyProtection="1">
      <alignment horizontal="right" vertical="center"/>
      <protection locked="0"/>
    </xf>
    <xf numFmtId="165" fontId="0" fillId="0" borderId="8" xfId="4" applyNumberFormat="1" applyFont="1" applyFill="1" applyBorder="1" applyAlignment="1" applyProtection="1">
      <alignment horizontal="right" vertical="center"/>
      <protection locked="0"/>
    </xf>
    <xf numFmtId="165" fontId="1" fillId="0" borderId="8" xfId="4" applyNumberFormat="1" applyFont="1" applyFill="1" applyBorder="1" applyAlignment="1" applyProtection="1">
      <alignment horizontal="right" vertical="center"/>
      <protection locked="0"/>
    </xf>
    <xf numFmtId="165" fontId="0" fillId="0" borderId="8" xfId="4" applyNumberFormat="1" applyFont="1" applyFill="1" applyBorder="1" applyAlignment="1" applyProtection="1">
      <alignment horizontal="right" vertical="center"/>
      <protection locked="0"/>
    </xf>
    <xf numFmtId="165" fontId="1" fillId="0" borderId="8" xfId="4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14">
    <cellStyle name="Millares" xfId="4" builtinId="3"/>
    <cellStyle name="Millares 2" xfId="5"/>
    <cellStyle name="Millares 2 2" xfId="12"/>
    <cellStyle name="Millares 3" xfId="6"/>
    <cellStyle name="Millares 3 2" xfId="13"/>
    <cellStyle name="Millares 4" xfId="11"/>
    <cellStyle name="Normal" xfId="0" builtinId="0"/>
    <cellStyle name="Normal 2" xfId="2"/>
    <cellStyle name="Normal 2 2" xfId="1"/>
    <cellStyle name="Normal 2 3" xfId="9"/>
    <cellStyle name="Normal 2 4" xfId="7"/>
    <cellStyle name="Normal 2 5" xfId="10"/>
    <cellStyle name="Normal 3" xfId="8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82"/>
  <sheetViews>
    <sheetView showGridLines="0" zoomScale="85" zoomScaleNormal="85" workbookViewId="0">
      <selection sqref="A1:F82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99" t="s">
        <v>0</v>
      </c>
      <c r="B1" s="200"/>
      <c r="C1" s="200"/>
      <c r="D1" s="200"/>
      <c r="E1" s="200"/>
      <c r="F1" s="201"/>
    </row>
    <row r="2" spans="1:6" ht="15" customHeight="1" x14ac:dyDescent="0.25">
      <c r="A2" s="202" t="s">
        <v>546</v>
      </c>
      <c r="B2" s="203"/>
      <c r="C2" s="203"/>
      <c r="D2" s="203"/>
      <c r="E2" s="203"/>
      <c r="F2" s="204"/>
    </row>
    <row r="3" spans="1:6" ht="15" customHeight="1" x14ac:dyDescent="0.25">
      <c r="A3" s="205" t="s">
        <v>1</v>
      </c>
      <c r="B3" s="206"/>
      <c r="C3" s="206"/>
      <c r="D3" s="206"/>
      <c r="E3" s="206"/>
      <c r="F3" s="207"/>
    </row>
    <row r="4" spans="1:6" ht="12.95" customHeight="1" x14ac:dyDescent="0.25">
      <c r="A4" s="205" t="s">
        <v>547</v>
      </c>
      <c r="B4" s="208"/>
      <c r="C4" s="208"/>
      <c r="D4" s="208"/>
      <c r="E4" s="208"/>
      <c r="F4" s="207"/>
    </row>
    <row r="5" spans="1:6" ht="12.95" customHeight="1" x14ac:dyDescent="0.25">
      <c r="A5" s="209" t="s">
        <v>2</v>
      </c>
      <c r="B5" s="210"/>
      <c r="C5" s="210"/>
      <c r="D5" s="210"/>
      <c r="E5" s="210"/>
      <c r="F5" s="211"/>
    </row>
    <row r="6" spans="1:6" ht="41.45" customHeight="1" x14ac:dyDescent="0.25">
      <c r="A6" s="33" t="s">
        <v>3</v>
      </c>
      <c r="B6" s="34">
        <v>2026</v>
      </c>
      <c r="C6" s="1" t="s">
        <v>4</v>
      </c>
      <c r="D6" s="35" t="s">
        <v>5</v>
      </c>
      <c r="E6" s="34">
        <f>B6</f>
        <v>2026</v>
      </c>
      <c r="F6" s="1" t="str">
        <f>C6</f>
        <v>31 de diciembre de 2025</v>
      </c>
    </row>
    <row r="7" spans="1:6" ht="12.95" customHeight="1" x14ac:dyDescent="0.25">
      <c r="A7" s="36" t="s">
        <v>6</v>
      </c>
      <c r="B7" s="37"/>
      <c r="C7" s="37"/>
      <c r="D7" s="36" t="s">
        <v>7</v>
      </c>
      <c r="E7" s="37"/>
      <c r="F7" s="37"/>
    </row>
    <row r="8" spans="1:6" x14ac:dyDescent="0.25">
      <c r="A8" s="2" t="s">
        <v>8</v>
      </c>
      <c r="B8" s="38"/>
      <c r="C8" s="38"/>
      <c r="D8" s="2" t="s">
        <v>9</v>
      </c>
      <c r="E8" s="38"/>
      <c r="F8" s="38"/>
    </row>
    <row r="9" spans="1:6" x14ac:dyDescent="0.25">
      <c r="A9" s="39" t="s">
        <v>10</v>
      </c>
      <c r="B9" s="127">
        <f>SUM(B10:B16)</f>
        <v>1584574.05</v>
      </c>
      <c r="C9" s="127">
        <v>722023.70000000007</v>
      </c>
      <c r="D9" s="39" t="s">
        <v>11</v>
      </c>
      <c r="E9" s="163">
        <f>SUM(E10:E18)</f>
        <v>6639999.5099999998</v>
      </c>
      <c r="F9" s="127">
        <v>6559238.8399999999</v>
      </c>
    </row>
    <row r="10" spans="1:6" x14ac:dyDescent="0.25">
      <c r="A10" s="41" t="s">
        <v>12</v>
      </c>
      <c r="B10" s="161">
        <v>-22454.2</v>
      </c>
      <c r="C10" s="126">
        <v>-22454.2</v>
      </c>
      <c r="D10" s="41" t="s">
        <v>13</v>
      </c>
      <c r="E10" s="161">
        <v>190492.32</v>
      </c>
      <c r="F10" s="126">
        <v>190492.32</v>
      </c>
    </row>
    <row r="11" spans="1:6" x14ac:dyDescent="0.25">
      <c r="A11" s="41" t="s">
        <v>14</v>
      </c>
      <c r="B11" s="161">
        <v>1607028.25</v>
      </c>
      <c r="C11" s="126">
        <v>744477.9</v>
      </c>
      <c r="D11" s="41" t="s">
        <v>15</v>
      </c>
      <c r="E11" s="161">
        <v>1298056.6599999999</v>
      </c>
      <c r="F11" s="126">
        <v>1298056.6599999999</v>
      </c>
    </row>
    <row r="12" spans="1:6" x14ac:dyDescent="0.25">
      <c r="A12" s="41" t="s">
        <v>16</v>
      </c>
      <c r="B12" s="161">
        <v>0</v>
      </c>
      <c r="C12" s="126">
        <v>0</v>
      </c>
      <c r="D12" s="41" t="s">
        <v>17</v>
      </c>
      <c r="E12" s="161">
        <v>0</v>
      </c>
      <c r="F12" s="126">
        <v>0</v>
      </c>
    </row>
    <row r="13" spans="1:6" x14ac:dyDescent="0.25">
      <c r="A13" s="41" t="s">
        <v>18</v>
      </c>
      <c r="B13" s="161">
        <v>0</v>
      </c>
      <c r="C13" s="126">
        <v>0</v>
      </c>
      <c r="D13" s="41" t="s">
        <v>19</v>
      </c>
      <c r="E13" s="161">
        <v>0</v>
      </c>
      <c r="F13" s="126">
        <v>0</v>
      </c>
    </row>
    <row r="14" spans="1:6" x14ac:dyDescent="0.25">
      <c r="A14" s="41" t="s">
        <v>20</v>
      </c>
      <c r="B14" s="161">
        <v>0</v>
      </c>
      <c r="C14" s="126">
        <v>0</v>
      </c>
      <c r="D14" s="41" t="s">
        <v>21</v>
      </c>
      <c r="E14" s="161">
        <v>0</v>
      </c>
      <c r="F14" s="126">
        <v>0</v>
      </c>
    </row>
    <row r="15" spans="1:6" x14ac:dyDescent="0.25">
      <c r="A15" s="41" t="s">
        <v>22</v>
      </c>
      <c r="B15" s="161">
        <v>0</v>
      </c>
      <c r="C15" s="126">
        <v>0</v>
      </c>
      <c r="D15" s="41" t="s">
        <v>23</v>
      </c>
      <c r="E15" s="161">
        <v>0</v>
      </c>
      <c r="F15" s="126">
        <v>0</v>
      </c>
    </row>
    <row r="16" spans="1:6" x14ac:dyDescent="0.25">
      <c r="A16" s="41" t="s">
        <v>24</v>
      </c>
      <c r="B16" s="161">
        <v>0</v>
      </c>
      <c r="C16" s="126">
        <v>0</v>
      </c>
      <c r="D16" s="41" t="s">
        <v>25</v>
      </c>
      <c r="E16" s="161">
        <v>1067984.3</v>
      </c>
      <c r="F16" s="126">
        <v>1227211.1100000001</v>
      </c>
    </row>
    <row r="17" spans="1:6" x14ac:dyDescent="0.25">
      <c r="A17" s="39" t="s">
        <v>26</v>
      </c>
      <c r="B17" s="163">
        <f>SUM(B18:B24)</f>
        <v>34800218.990000002</v>
      </c>
      <c r="C17" s="128">
        <v>31833245.18</v>
      </c>
      <c r="D17" s="41" t="s">
        <v>27</v>
      </c>
      <c r="E17" s="161">
        <v>0</v>
      </c>
      <c r="F17" s="126">
        <v>0</v>
      </c>
    </row>
    <row r="18" spans="1:6" x14ac:dyDescent="0.25">
      <c r="A18" s="41" t="s">
        <v>28</v>
      </c>
      <c r="B18" s="161">
        <v>1099969.3700000001</v>
      </c>
      <c r="C18" s="126">
        <v>0</v>
      </c>
      <c r="D18" s="41" t="s">
        <v>29</v>
      </c>
      <c r="E18" s="161">
        <v>4083466.23</v>
      </c>
      <c r="F18" s="127">
        <v>3843478.75</v>
      </c>
    </row>
    <row r="19" spans="1:6" x14ac:dyDescent="0.25">
      <c r="A19" s="41" t="s">
        <v>30</v>
      </c>
      <c r="B19" s="161">
        <v>-91871.5</v>
      </c>
      <c r="C19" s="126">
        <v>-91871.5</v>
      </c>
      <c r="D19" s="39" t="s">
        <v>31</v>
      </c>
      <c r="E19" s="127">
        <v>0</v>
      </c>
      <c r="F19" s="128">
        <v>0</v>
      </c>
    </row>
    <row r="20" spans="1:6" x14ac:dyDescent="0.25">
      <c r="A20" s="41" t="s">
        <v>32</v>
      </c>
      <c r="B20" s="161">
        <v>691035.27</v>
      </c>
      <c r="C20" s="126">
        <v>442920.55</v>
      </c>
      <c r="D20" s="41" t="s">
        <v>33</v>
      </c>
      <c r="E20" s="126">
        <v>0</v>
      </c>
      <c r="F20" s="126">
        <v>0</v>
      </c>
    </row>
    <row r="21" spans="1:6" x14ac:dyDescent="0.25">
      <c r="A21" s="41" t="s">
        <v>34</v>
      </c>
      <c r="B21" s="161">
        <v>30378.66</v>
      </c>
      <c r="C21" s="126">
        <v>30378.66</v>
      </c>
      <c r="D21" s="41" t="s">
        <v>35</v>
      </c>
      <c r="E21" s="126">
        <v>0</v>
      </c>
      <c r="F21" s="126">
        <v>0</v>
      </c>
    </row>
    <row r="22" spans="1:6" x14ac:dyDescent="0.25">
      <c r="A22" s="41" t="s">
        <v>36</v>
      </c>
      <c r="B22" s="161">
        <v>25000</v>
      </c>
      <c r="C22" s="126">
        <v>-5000</v>
      </c>
      <c r="D22" s="41" t="s">
        <v>37</v>
      </c>
      <c r="E22" s="126">
        <v>0</v>
      </c>
      <c r="F22" s="126">
        <v>0</v>
      </c>
    </row>
    <row r="23" spans="1:6" x14ac:dyDescent="0.25">
      <c r="A23" s="41" t="s">
        <v>38</v>
      </c>
      <c r="B23" s="161">
        <v>0</v>
      </c>
      <c r="C23" s="126">
        <v>0</v>
      </c>
      <c r="D23" s="39" t="s">
        <v>39</v>
      </c>
      <c r="E23" s="127">
        <v>0</v>
      </c>
      <c r="F23" s="127">
        <v>0</v>
      </c>
    </row>
    <row r="24" spans="1:6" x14ac:dyDescent="0.25">
      <c r="A24" s="41" t="s">
        <v>40</v>
      </c>
      <c r="B24" s="161">
        <v>33045707.190000001</v>
      </c>
      <c r="C24" s="126">
        <v>31456817.469999999</v>
      </c>
      <c r="D24" s="41" t="s">
        <v>41</v>
      </c>
      <c r="E24" s="126">
        <v>0</v>
      </c>
      <c r="F24" s="126">
        <v>0</v>
      </c>
    </row>
    <row r="25" spans="1:6" x14ac:dyDescent="0.25">
      <c r="A25" s="39" t="s">
        <v>42</v>
      </c>
      <c r="B25" s="163">
        <f>SUM(B26:B30)</f>
        <v>535284.46</v>
      </c>
      <c r="C25" s="128">
        <v>535284.46</v>
      </c>
      <c r="D25" s="41" t="s">
        <v>43</v>
      </c>
      <c r="E25" s="126">
        <v>0</v>
      </c>
      <c r="F25" s="126">
        <v>0</v>
      </c>
    </row>
    <row r="26" spans="1:6" x14ac:dyDescent="0.25">
      <c r="A26" s="41" t="s">
        <v>44</v>
      </c>
      <c r="B26" s="161">
        <v>0</v>
      </c>
      <c r="C26" s="126">
        <v>0</v>
      </c>
      <c r="D26" s="39" t="s">
        <v>45</v>
      </c>
      <c r="E26" s="127">
        <v>0</v>
      </c>
      <c r="F26" s="127">
        <v>0</v>
      </c>
    </row>
    <row r="27" spans="1:6" x14ac:dyDescent="0.25">
      <c r="A27" s="41" t="s">
        <v>46</v>
      </c>
      <c r="B27" s="161">
        <v>30000</v>
      </c>
      <c r="C27" s="126">
        <v>30000</v>
      </c>
      <c r="D27" s="39" t="s">
        <v>47</v>
      </c>
      <c r="E27" s="127">
        <v>0</v>
      </c>
      <c r="F27" s="127">
        <v>0</v>
      </c>
    </row>
    <row r="28" spans="1:6" x14ac:dyDescent="0.25">
      <c r="A28" s="41" t="s">
        <v>48</v>
      </c>
      <c r="B28" s="161">
        <v>0</v>
      </c>
      <c r="C28" s="126">
        <v>0</v>
      </c>
      <c r="D28" s="41" t="s">
        <v>49</v>
      </c>
      <c r="E28" s="126">
        <v>0</v>
      </c>
      <c r="F28" s="126">
        <v>0</v>
      </c>
    </row>
    <row r="29" spans="1:6" x14ac:dyDescent="0.25">
      <c r="A29" s="41" t="s">
        <v>50</v>
      </c>
      <c r="B29" s="161">
        <v>505284.46</v>
      </c>
      <c r="C29" s="126">
        <v>505284.46</v>
      </c>
      <c r="D29" s="41" t="s">
        <v>51</v>
      </c>
      <c r="E29" s="126">
        <v>0</v>
      </c>
      <c r="F29" s="126">
        <v>0</v>
      </c>
    </row>
    <row r="30" spans="1:6" x14ac:dyDescent="0.25">
      <c r="A30" s="41" t="s">
        <v>52</v>
      </c>
      <c r="B30" s="161">
        <v>0</v>
      </c>
      <c r="C30" s="126">
        <v>0</v>
      </c>
      <c r="D30" s="41" t="s">
        <v>53</v>
      </c>
      <c r="E30" s="126">
        <v>0</v>
      </c>
      <c r="F30" s="126">
        <v>0</v>
      </c>
    </row>
    <row r="31" spans="1:6" x14ac:dyDescent="0.25">
      <c r="A31" s="39" t="s">
        <v>54</v>
      </c>
      <c r="B31" s="4">
        <v>0</v>
      </c>
      <c r="C31" s="40">
        <v>0</v>
      </c>
      <c r="D31" s="39" t="s">
        <v>55</v>
      </c>
      <c r="E31" s="127">
        <v>0</v>
      </c>
      <c r="F31" s="127">
        <v>0</v>
      </c>
    </row>
    <row r="32" spans="1:6" x14ac:dyDescent="0.25">
      <c r="A32" s="41" t="s">
        <v>56</v>
      </c>
      <c r="B32" s="40">
        <v>0</v>
      </c>
      <c r="C32" s="40">
        <v>0</v>
      </c>
      <c r="D32" s="41" t="s">
        <v>57</v>
      </c>
      <c r="E32" s="128">
        <v>0</v>
      </c>
      <c r="F32" s="128">
        <v>0</v>
      </c>
    </row>
    <row r="33" spans="1:6" ht="14.45" customHeight="1" x14ac:dyDescent="0.25">
      <c r="A33" s="41" t="s">
        <v>58</v>
      </c>
      <c r="B33" s="40">
        <v>0</v>
      </c>
      <c r="C33" s="40">
        <v>0</v>
      </c>
      <c r="D33" s="41" t="s">
        <v>59</v>
      </c>
      <c r="E33" s="126">
        <v>0</v>
      </c>
      <c r="F33" s="126">
        <v>0</v>
      </c>
    </row>
    <row r="34" spans="1:6" ht="14.45" customHeight="1" x14ac:dyDescent="0.25">
      <c r="A34" s="41" t="s">
        <v>60</v>
      </c>
      <c r="B34" s="40">
        <v>0</v>
      </c>
      <c r="C34" s="40">
        <v>0</v>
      </c>
      <c r="D34" s="41" t="s">
        <v>61</v>
      </c>
      <c r="E34" s="126">
        <v>0</v>
      </c>
      <c r="F34" s="126">
        <v>0</v>
      </c>
    </row>
    <row r="35" spans="1:6" ht="14.45" customHeight="1" x14ac:dyDescent="0.25">
      <c r="A35" s="41" t="s">
        <v>62</v>
      </c>
      <c r="B35" s="40">
        <v>0</v>
      </c>
      <c r="C35" s="40">
        <v>0</v>
      </c>
      <c r="D35" s="41" t="s">
        <v>63</v>
      </c>
      <c r="E35" s="126">
        <v>0</v>
      </c>
      <c r="F35" s="126">
        <v>0</v>
      </c>
    </row>
    <row r="36" spans="1:6" ht="14.45" customHeight="1" x14ac:dyDescent="0.25">
      <c r="A36" s="41" t="s">
        <v>64</v>
      </c>
      <c r="B36" s="40">
        <v>0</v>
      </c>
      <c r="C36" s="40">
        <v>0</v>
      </c>
      <c r="D36" s="41" t="s">
        <v>65</v>
      </c>
      <c r="E36" s="126">
        <v>0</v>
      </c>
      <c r="F36" s="126">
        <v>0</v>
      </c>
    </row>
    <row r="37" spans="1:6" ht="14.45" customHeight="1" x14ac:dyDescent="0.25">
      <c r="A37" s="39" t="s">
        <v>66</v>
      </c>
      <c r="B37" s="40">
        <v>0</v>
      </c>
      <c r="C37" s="40">
        <v>0</v>
      </c>
      <c r="D37" s="41" t="s">
        <v>67</v>
      </c>
      <c r="E37" s="126">
        <v>0</v>
      </c>
      <c r="F37" s="126">
        <v>0</v>
      </c>
    </row>
    <row r="38" spans="1:6" x14ac:dyDescent="0.25">
      <c r="A38" s="39" t="s">
        <v>68</v>
      </c>
      <c r="B38" s="4">
        <v>0</v>
      </c>
      <c r="C38" s="40">
        <v>0</v>
      </c>
      <c r="D38" s="39" t="s">
        <v>69</v>
      </c>
      <c r="E38" s="127">
        <v>0</v>
      </c>
      <c r="F38" s="127">
        <v>0</v>
      </c>
    </row>
    <row r="39" spans="1:6" x14ac:dyDescent="0.25">
      <c r="A39" s="41" t="s">
        <v>70</v>
      </c>
      <c r="B39" s="4">
        <v>0</v>
      </c>
      <c r="C39" s="40">
        <v>0</v>
      </c>
      <c r="D39" s="41" t="s">
        <v>71</v>
      </c>
      <c r="E39" s="126">
        <v>0</v>
      </c>
      <c r="F39" s="126">
        <v>0</v>
      </c>
    </row>
    <row r="40" spans="1:6" x14ac:dyDescent="0.25">
      <c r="A40" s="41" t="s">
        <v>72</v>
      </c>
      <c r="B40" s="40">
        <v>0</v>
      </c>
      <c r="C40" s="40">
        <v>0</v>
      </c>
      <c r="D40" s="41" t="s">
        <v>73</v>
      </c>
      <c r="E40" s="126">
        <v>0</v>
      </c>
      <c r="F40" s="126">
        <v>0</v>
      </c>
    </row>
    <row r="41" spans="1:6" x14ac:dyDescent="0.25">
      <c r="A41" s="39" t="s">
        <v>74</v>
      </c>
      <c r="B41" s="4">
        <v>0</v>
      </c>
      <c r="C41" s="40">
        <v>0</v>
      </c>
      <c r="D41" s="41" t="s">
        <v>75</v>
      </c>
      <c r="E41" s="126">
        <v>0</v>
      </c>
      <c r="F41" s="126">
        <v>0</v>
      </c>
    </row>
    <row r="42" spans="1:6" x14ac:dyDescent="0.25">
      <c r="A42" s="41" t="s">
        <v>76</v>
      </c>
      <c r="B42" s="40">
        <v>0</v>
      </c>
      <c r="C42" s="40">
        <v>0</v>
      </c>
      <c r="D42" s="39" t="s">
        <v>77</v>
      </c>
      <c r="E42" s="127">
        <v>0</v>
      </c>
      <c r="F42" s="127">
        <v>0</v>
      </c>
    </row>
    <row r="43" spans="1:6" x14ac:dyDescent="0.25">
      <c r="A43" s="41" t="s">
        <v>78</v>
      </c>
      <c r="B43" s="40">
        <v>0</v>
      </c>
      <c r="C43" s="40">
        <v>0</v>
      </c>
      <c r="D43" s="41" t="s">
        <v>79</v>
      </c>
      <c r="E43" s="126">
        <v>0</v>
      </c>
      <c r="F43" s="126">
        <v>0</v>
      </c>
    </row>
    <row r="44" spans="1:6" x14ac:dyDescent="0.25">
      <c r="A44" s="41" t="s">
        <v>80</v>
      </c>
      <c r="B44" s="40">
        <v>0</v>
      </c>
      <c r="C44" s="40">
        <v>0</v>
      </c>
      <c r="D44" s="41" t="s">
        <v>81</v>
      </c>
      <c r="E44" s="126">
        <v>0</v>
      </c>
      <c r="F44" s="126">
        <v>0</v>
      </c>
    </row>
    <row r="45" spans="1:6" x14ac:dyDescent="0.25">
      <c r="A45" s="41" t="s">
        <v>82</v>
      </c>
      <c r="B45" s="40">
        <v>0</v>
      </c>
      <c r="C45" s="40">
        <v>0</v>
      </c>
      <c r="D45" s="41" t="s">
        <v>83</v>
      </c>
      <c r="E45" s="126">
        <v>0</v>
      </c>
      <c r="F45" s="126">
        <v>0</v>
      </c>
    </row>
    <row r="46" spans="1:6" x14ac:dyDescent="0.25">
      <c r="A46" s="38"/>
      <c r="B46" s="42"/>
      <c r="C46" s="42"/>
      <c r="D46" s="38"/>
      <c r="E46" s="42"/>
      <c r="F46" s="42"/>
    </row>
    <row r="47" spans="1:6" x14ac:dyDescent="0.25">
      <c r="A47" s="3" t="s">
        <v>84</v>
      </c>
      <c r="B47" s="4">
        <f>+B9+B17+B25+B30+B37+B38+B41</f>
        <v>36920077.5</v>
      </c>
      <c r="C47" s="4">
        <f>+C9+C17+C25+C30+C37+C38+C41</f>
        <v>33090553.34</v>
      </c>
      <c r="D47" s="2" t="s">
        <v>85</v>
      </c>
      <c r="E47" s="163">
        <f>E9+E19+E23+E26+E27+E31+E38+E42</f>
        <v>6639999.5099999998</v>
      </c>
      <c r="F47" s="4">
        <f>+F9+F19+F23+F26+F27+F31+F38+F42</f>
        <v>6559238.8399999999</v>
      </c>
    </row>
    <row r="48" spans="1:6" x14ac:dyDescent="0.25">
      <c r="A48" s="38"/>
      <c r="B48" s="42"/>
      <c r="C48" s="42"/>
      <c r="D48" s="38"/>
      <c r="E48" s="42"/>
      <c r="F48" s="42"/>
    </row>
    <row r="49" spans="1:6" x14ac:dyDescent="0.25">
      <c r="A49" s="2" t="s">
        <v>86</v>
      </c>
      <c r="B49" s="42"/>
      <c r="C49" s="42"/>
      <c r="D49" s="2" t="s">
        <v>87</v>
      </c>
      <c r="E49" s="42"/>
      <c r="F49" s="42"/>
    </row>
    <row r="50" spans="1:6" x14ac:dyDescent="0.25">
      <c r="A50" s="39" t="s">
        <v>88</v>
      </c>
      <c r="B50" s="161">
        <v>0</v>
      </c>
      <c r="C50" s="126">
        <v>0</v>
      </c>
      <c r="D50" s="39" t="s">
        <v>89</v>
      </c>
      <c r="E50" s="40">
        <v>0</v>
      </c>
      <c r="F50" s="40">
        <v>0</v>
      </c>
    </row>
    <row r="51" spans="1:6" x14ac:dyDescent="0.25">
      <c r="A51" s="39" t="s">
        <v>90</v>
      </c>
      <c r="B51" s="161">
        <v>231629</v>
      </c>
      <c r="C51" s="126">
        <v>231629</v>
      </c>
      <c r="D51" s="39" t="s">
        <v>91</v>
      </c>
      <c r="E51" s="40">
        <v>0</v>
      </c>
      <c r="F51" s="40">
        <v>0</v>
      </c>
    </row>
    <row r="52" spans="1:6" x14ac:dyDescent="0.25">
      <c r="A52" s="39" t="s">
        <v>92</v>
      </c>
      <c r="B52" s="161">
        <v>30519900.829999998</v>
      </c>
      <c r="C52" s="126">
        <v>30282831.859999999</v>
      </c>
      <c r="D52" s="39" t="s">
        <v>93</v>
      </c>
      <c r="E52" s="40">
        <v>0</v>
      </c>
      <c r="F52" s="40">
        <v>0</v>
      </c>
    </row>
    <row r="53" spans="1:6" x14ac:dyDescent="0.25">
      <c r="A53" s="39" t="s">
        <v>94</v>
      </c>
      <c r="B53" s="161">
        <v>13261934.07</v>
      </c>
      <c r="C53" s="126">
        <v>12939013.640000001</v>
      </c>
      <c r="D53" s="39" t="s">
        <v>95</v>
      </c>
      <c r="E53" s="40">
        <v>0</v>
      </c>
      <c r="F53" s="40">
        <v>0</v>
      </c>
    </row>
    <row r="54" spans="1:6" x14ac:dyDescent="0.25">
      <c r="A54" s="39" t="s">
        <v>96</v>
      </c>
      <c r="B54" s="161">
        <v>192298.14</v>
      </c>
      <c r="C54" s="126">
        <v>192298.14</v>
      </c>
      <c r="D54" s="39" t="s">
        <v>97</v>
      </c>
      <c r="E54" s="40">
        <v>0</v>
      </c>
      <c r="F54" s="40">
        <v>0</v>
      </c>
    </row>
    <row r="55" spans="1:6" x14ac:dyDescent="0.25">
      <c r="A55" s="39" t="s">
        <v>98</v>
      </c>
      <c r="B55" s="161">
        <v>-7747423.79</v>
      </c>
      <c r="C55" s="126">
        <v>-7196976.0899999999</v>
      </c>
      <c r="D55" s="43" t="s">
        <v>99</v>
      </c>
      <c r="E55" s="40">
        <v>0</v>
      </c>
      <c r="F55" s="40">
        <v>0</v>
      </c>
    </row>
    <row r="56" spans="1:6" x14ac:dyDescent="0.25">
      <c r="A56" s="39" t="s">
        <v>100</v>
      </c>
      <c r="B56" s="161">
        <v>2626960.2599999998</v>
      </c>
      <c r="C56" s="126">
        <v>2626960.2599999998</v>
      </c>
      <c r="D56" s="38"/>
      <c r="E56" s="42"/>
      <c r="F56" s="42"/>
    </row>
    <row r="57" spans="1:6" x14ac:dyDescent="0.25">
      <c r="A57" s="39" t="s">
        <v>101</v>
      </c>
      <c r="B57" s="161">
        <v>0</v>
      </c>
      <c r="C57" s="126">
        <v>0</v>
      </c>
      <c r="D57" s="2" t="s">
        <v>102</v>
      </c>
      <c r="E57" s="4">
        <v>0</v>
      </c>
      <c r="F57" s="4">
        <v>0</v>
      </c>
    </row>
    <row r="58" spans="1:6" x14ac:dyDescent="0.25">
      <c r="A58" s="39" t="s">
        <v>103</v>
      </c>
      <c r="B58" s="161">
        <v>0</v>
      </c>
      <c r="C58" s="126">
        <v>0</v>
      </c>
      <c r="D58" s="38"/>
      <c r="E58" s="42"/>
      <c r="F58" s="42"/>
    </row>
    <row r="59" spans="1:6" x14ac:dyDescent="0.25">
      <c r="A59" s="38"/>
      <c r="B59" s="42"/>
      <c r="C59" s="42"/>
      <c r="D59" s="2" t="s">
        <v>104</v>
      </c>
      <c r="E59" s="163">
        <f>E47+E57</f>
        <v>6639999.5099999998</v>
      </c>
      <c r="F59" s="127">
        <v>6559238.8399999999</v>
      </c>
    </row>
    <row r="60" spans="1:6" x14ac:dyDescent="0.25">
      <c r="A60" s="3" t="s">
        <v>105</v>
      </c>
      <c r="B60" s="4">
        <f>SUM(B50:B59)</f>
        <v>39085298.509999998</v>
      </c>
      <c r="C60" s="4">
        <f>SUM(C50:C59)</f>
        <v>39075756.809999995</v>
      </c>
      <c r="D60" s="38"/>
      <c r="E60" s="42"/>
      <c r="F60" s="42"/>
    </row>
    <row r="61" spans="1:6" x14ac:dyDescent="0.25">
      <c r="A61" s="38"/>
      <c r="B61" s="42"/>
      <c r="C61" s="42"/>
      <c r="D61" s="44" t="s">
        <v>106</v>
      </c>
      <c r="E61" s="42"/>
      <c r="F61" s="42"/>
    </row>
    <row r="62" spans="1:6" x14ac:dyDescent="0.25">
      <c r="A62" s="3" t="s">
        <v>107</v>
      </c>
      <c r="B62" s="4">
        <f>+B47+B60</f>
        <v>76005376.00999999</v>
      </c>
      <c r="C62" s="4">
        <f>+C47+C60</f>
        <v>72166310.149999991</v>
      </c>
      <c r="D62" s="38"/>
      <c r="E62" s="42"/>
      <c r="F62" s="42"/>
    </row>
    <row r="63" spans="1:6" x14ac:dyDescent="0.25">
      <c r="A63" s="38"/>
      <c r="B63" s="38"/>
      <c r="C63" s="38"/>
      <c r="D63" s="45" t="s">
        <v>108</v>
      </c>
      <c r="E63" s="128">
        <v>12897287.300000001</v>
      </c>
      <c r="F63" s="128">
        <v>12897287.300000001</v>
      </c>
    </row>
    <row r="64" spans="1:6" x14ac:dyDescent="0.25">
      <c r="A64" s="38"/>
      <c r="B64" s="38"/>
      <c r="C64" s="38"/>
      <c r="D64" s="39" t="s">
        <v>109</v>
      </c>
      <c r="E64" s="126">
        <v>12897287.300000001</v>
      </c>
      <c r="F64" s="126">
        <v>12897287.300000001</v>
      </c>
    </row>
    <row r="65" spans="1:6" x14ac:dyDescent="0.25">
      <c r="A65" s="38"/>
      <c r="B65" s="38"/>
      <c r="C65" s="38"/>
      <c r="D65" s="43" t="s">
        <v>110</v>
      </c>
      <c r="E65" s="126">
        <v>0</v>
      </c>
      <c r="F65" s="126">
        <v>0</v>
      </c>
    </row>
    <row r="66" spans="1:6" x14ac:dyDescent="0.25">
      <c r="A66" s="38"/>
      <c r="B66" s="38"/>
      <c r="C66" s="38"/>
      <c r="D66" s="39" t="s">
        <v>111</v>
      </c>
      <c r="E66" s="126">
        <v>0</v>
      </c>
      <c r="F66" s="126">
        <v>0</v>
      </c>
    </row>
    <row r="67" spans="1:6" x14ac:dyDescent="0.25">
      <c r="A67" s="38"/>
      <c r="B67" s="38"/>
      <c r="C67" s="38"/>
      <c r="D67" s="38"/>
      <c r="E67" s="129"/>
      <c r="F67" s="129"/>
    </row>
    <row r="68" spans="1:6" x14ac:dyDescent="0.25">
      <c r="A68" s="38"/>
      <c r="B68" s="38"/>
      <c r="C68" s="38"/>
      <c r="D68" s="45" t="s">
        <v>112</v>
      </c>
      <c r="E68" s="162">
        <f>SUM(E69:E73)</f>
        <v>56468089.199999996</v>
      </c>
      <c r="F68" s="128">
        <v>52709784.010000005</v>
      </c>
    </row>
    <row r="69" spans="1:6" x14ac:dyDescent="0.25">
      <c r="A69" s="46"/>
      <c r="B69" s="38"/>
      <c r="C69" s="38"/>
      <c r="D69" s="39" t="s">
        <v>113</v>
      </c>
      <c r="E69" s="161">
        <v>3768520.19</v>
      </c>
      <c r="F69" s="126">
        <v>-1123294.6599999999</v>
      </c>
    </row>
    <row r="70" spans="1:6" x14ac:dyDescent="0.25">
      <c r="A70" s="46"/>
      <c r="B70" s="38"/>
      <c r="C70" s="38"/>
      <c r="D70" s="39" t="s">
        <v>114</v>
      </c>
      <c r="E70" s="161">
        <v>51662624.479999997</v>
      </c>
      <c r="F70" s="126">
        <v>52796134.140000001</v>
      </c>
    </row>
    <row r="71" spans="1:6" x14ac:dyDescent="0.25">
      <c r="A71" s="46"/>
      <c r="B71" s="38"/>
      <c r="C71" s="38"/>
      <c r="D71" s="39" t="s">
        <v>115</v>
      </c>
      <c r="E71" s="161">
        <v>0</v>
      </c>
      <c r="F71" s="126">
        <v>0</v>
      </c>
    </row>
    <row r="72" spans="1:6" x14ac:dyDescent="0.25">
      <c r="A72" s="46"/>
      <c r="B72" s="38"/>
      <c r="C72" s="38"/>
      <c r="D72" s="39" t="s">
        <v>116</v>
      </c>
      <c r="E72" s="161">
        <v>0</v>
      </c>
      <c r="F72" s="126">
        <v>0</v>
      </c>
    </row>
    <row r="73" spans="1:6" x14ac:dyDescent="0.25">
      <c r="A73" s="46"/>
      <c r="B73" s="38"/>
      <c r="C73" s="38"/>
      <c r="D73" s="39" t="s">
        <v>117</v>
      </c>
      <c r="E73" s="161">
        <v>1036944.53</v>
      </c>
      <c r="F73" s="126">
        <v>1036944.53</v>
      </c>
    </row>
    <row r="74" spans="1:6" x14ac:dyDescent="0.25">
      <c r="A74" s="46"/>
      <c r="B74" s="38"/>
      <c r="C74" s="38"/>
      <c r="D74" s="38"/>
      <c r="E74" s="129"/>
      <c r="F74" s="129"/>
    </row>
    <row r="75" spans="1:6" x14ac:dyDescent="0.25">
      <c r="A75" s="46"/>
      <c r="B75" s="38"/>
      <c r="C75" s="38"/>
      <c r="D75" s="45" t="s">
        <v>118</v>
      </c>
      <c r="E75" s="128">
        <v>0</v>
      </c>
      <c r="F75" s="128">
        <v>0</v>
      </c>
    </row>
    <row r="76" spans="1:6" x14ac:dyDescent="0.25">
      <c r="A76" s="46"/>
      <c r="B76" s="38"/>
      <c r="C76" s="38"/>
      <c r="D76" s="39" t="s">
        <v>119</v>
      </c>
      <c r="E76" s="126">
        <v>0</v>
      </c>
      <c r="F76" s="126">
        <v>0</v>
      </c>
    </row>
    <row r="77" spans="1:6" x14ac:dyDescent="0.25">
      <c r="A77" s="46"/>
      <c r="B77" s="38"/>
      <c r="C77" s="38"/>
      <c r="D77" s="39" t="s">
        <v>120</v>
      </c>
      <c r="E77" s="126">
        <v>0</v>
      </c>
      <c r="F77" s="126">
        <v>0</v>
      </c>
    </row>
    <row r="78" spans="1:6" x14ac:dyDescent="0.25">
      <c r="A78" s="46"/>
      <c r="B78" s="38"/>
      <c r="C78" s="38"/>
      <c r="D78" s="38"/>
      <c r="E78" s="129"/>
      <c r="F78" s="129"/>
    </row>
    <row r="79" spans="1:6" x14ac:dyDescent="0.25">
      <c r="A79" s="46"/>
      <c r="B79" s="38"/>
      <c r="C79" s="38"/>
      <c r="D79" s="2" t="s">
        <v>121</v>
      </c>
      <c r="E79" s="163">
        <f>E63+E68+E75</f>
        <v>69365376.5</v>
      </c>
      <c r="F79" s="127">
        <v>65607071.310000002</v>
      </c>
    </row>
    <row r="80" spans="1:6" x14ac:dyDescent="0.25">
      <c r="A80" s="46"/>
      <c r="B80" s="38"/>
      <c r="C80" s="38"/>
      <c r="D80" s="38"/>
      <c r="E80" s="164"/>
      <c r="F80" s="129"/>
    </row>
    <row r="81" spans="1:6" x14ac:dyDescent="0.25">
      <c r="A81" s="46"/>
      <c r="B81" s="38"/>
      <c r="C81" s="38"/>
      <c r="D81" s="2" t="s">
        <v>122</v>
      </c>
      <c r="E81" s="163">
        <f>E59+E79</f>
        <v>76005376.010000005</v>
      </c>
      <c r="F81" s="127">
        <v>72166310.150000006</v>
      </c>
    </row>
    <row r="82" spans="1:6" x14ac:dyDescent="0.25">
      <c r="A82" s="47"/>
      <c r="B82" s="48"/>
      <c r="C82" s="48"/>
      <c r="D82" s="48"/>
      <c r="E82" s="49"/>
      <c r="F82" s="49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B59:B62 E9 C9:C62 B9 B17 B25 B31:B49 F9:F45 E19:E45 F50:F81 E50:E68 E74:E81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7"/>
  <sheetViews>
    <sheetView showGridLines="0" tabSelected="1" zoomScale="75" zoomScaleNormal="75" workbookViewId="0">
      <selection activeCell="B20" sqref="B20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218" t="s">
        <v>444</v>
      </c>
      <c r="B1" s="200"/>
      <c r="C1" s="200"/>
      <c r="D1" s="200"/>
      <c r="E1" s="200"/>
      <c r="F1" s="200"/>
      <c r="G1" s="201"/>
    </row>
    <row r="2" spans="1:7" x14ac:dyDescent="0.25">
      <c r="A2" s="202" t="str">
        <f>'Formato 1'!A2</f>
        <v xml:space="preserve"> Comité Municipal de Agua Potable y Alcantarillado de Juventino Rosas</v>
      </c>
      <c r="B2" s="203"/>
      <c r="C2" s="203"/>
      <c r="D2" s="203"/>
      <c r="E2" s="203"/>
      <c r="F2" s="203"/>
      <c r="G2" s="204"/>
    </row>
    <row r="3" spans="1:7" x14ac:dyDescent="0.25">
      <c r="A3" s="205" t="s">
        <v>445</v>
      </c>
      <c r="B3" s="206"/>
      <c r="C3" s="206"/>
      <c r="D3" s="206"/>
      <c r="E3" s="206"/>
      <c r="F3" s="206"/>
      <c r="G3" s="207"/>
    </row>
    <row r="4" spans="1:7" x14ac:dyDescent="0.25">
      <c r="A4" s="205" t="s">
        <v>2</v>
      </c>
      <c r="B4" s="206"/>
      <c r="C4" s="206"/>
      <c r="D4" s="206"/>
      <c r="E4" s="206"/>
      <c r="F4" s="206"/>
      <c r="G4" s="207"/>
    </row>
    <row r="5" spans="1:7" x14ac:dyDescent="0.25">
      <c r="A5" s="209" t="s">
        <v>446</v>
      </c>
      <c r="B5" s="210"/>
      <c r="C5" s="210"/>
      <c r="D5" s="210"/>
      <c r="E5" s="210"/>
      <c r="F5" s="210"/>
      <c r="G5" s="211"/>
    </row>
    <row r="6" spans="1:7" x14ac:dyDescent="0.25">
      <c r="A6" s="100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4" t="s">
        <v>447</v>
      </c>
      <c r="B7" s="99">
        <f>SUM(B8:B19)</f>
        <v>49495898.689999998</v>
      </c>
      <c r="C7" s="99">
        <f t="shared" ref="C7:G7" si="1">SUM(C8:C19)</f>
        <v>34232524.899999999</v>
      </c>
      <c r="D7" s="99">
        <f t="shared" si="1"/>
        <v>32738898.940000001</v>
      </c>
      <c r="E7" s="99">
        <f t="shared" si="1"/>
        <v>30068944.57</v>
      </c>
      <c r="F7" s="99">
        <f t="shared" si="1"/>
        <v>30068944.57</v>
      </c>
      <c r="G7" s="99">
        <f t="shared" si="1"/>
        <v>31433076.289999999</v>
      </c>
    </row>
    <row r="8" spans="1:7" x14ac:dyDescent="0.25">
      <c r="A8" s="50" t="s">
        <v>448</v>
      </c>
      <c r="B8" s="155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ht="15.75" customHeight="1" x14ac:dyDescent="0.25">
      <c r="A9" s="50" t="s">
        <v>449</v>
      </c>
      <c r="B9" s="156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25">
      <c r="A10" s="50" t="s">
        <v>450</v>
      </c>
      <c r="B10" s="156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451</v>
      </c>
      <c r="B11" s="156">
        <v>0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</row>
    <row r="12" spans="1:7" x14ac:dyDescent="0.25">
      <c r="A12" s="50" t="s">
        <v>452</v>
      </c>
      <c r="B12" s="156">
        <v>0</v>
      </c>
      <c r="C12" s="157">
        <v>210000</v>
      </c>
      <c r="D12" s="157">
        <v>200000</v>
      </c>
      <c r="E12" s="57">
        <v>0</v>
      </c>
      <c r="F12" s="57">
        <v>0</v>
      </c>
      <c r="G12" s="157">
        <v>10000</v>
      </c>
    </row>
    <row r="13" spans="1:7" x14ac:dyDescent="0.25">
      <c r="A13" s="50" t="s">
        <v>453</v>
      </c>
      <c r="B13" s="156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1" t="s">
        <v>454</v>
      </c>
      <c r="B14" s="156">
        <v>48895898.689999998</v>
      </c>
      <c r="C14" s="157">
        <v>33115843.899999999</v>
      </c>
      <c r="D14" s="157">
        <v>32538898.940000001</v>
      </c>
      <c r="E14" s="157">
        <v>28068944.57</v>
      </c>
      <c r="F14" s="157">
        <v>28068944.57</v>
      </c>
      <c r="G14" s="157">
        <v>31423076.289999999</v>
      </c>
    </row>
    <row r="15" spans="1:7" x14ac:dyDescent="0.25">
      <c r="A15" s="50" t="s">
        <v>455</v>
      </c>
      <c r="B15" s="156">
        <v>0</v>
      </c>
      <c r="C15" s="57">
        <v>0</v>
      </c>
      <c r="D15" s="57">
        <v>0</v>
      </c>
      <c r="E15" s="157">
        <v>2000000</v>
      </c>
      <c r="F15" s="157">
        <v>2000000</v>
      </c>
      <c r="G15" s="57">
        <v>0</v>
      </c>
    </row>
    <row r="16" spans="1:7" x14ac:dyDescent="0.25">
      <c r="A16" s="50" t="s">
        <v>456</v>
      </c>
      <c r="B16" s="156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 t="s">
        <v>457</v>
      </c>
      <c r="B17" s="156">
        <v>600000</v>
      </c>
      <c r="C17" s="157">
        <v>906681</v>
      </c>
      <c r="D17" s="57">
        <v>0</v>
      </c>
      <c r="E17" s="57">
        <v>0</v>
      </c>
      <c r="F17" s="57">
        <v>0</v>
      </c>
      <c r="G17" s="57">
        <v>0</v>
      </c>
    </row>
    <row r="18" spans="1:7" x14ac:dyDescent="0.25">
      <c r="A18" s="50" t="s">
        <v>458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25">
      <c r="A19" s="74" t="s">
        <v>459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</row>
    <row r="20" spans="1:7" x14ac:dyDescent="0.25">
      <c r="A20" s="50" t="s">
        <v>460</v>
      </c>
      <c r="B20" s="57"/>
      <c r="C20" s="57"/>
      <c r="D20" s="57"/>
      <c r="E20" s="57"/>
      <c r="F20" s="57"/>
      <c r="G20" s="57"/>
    </row>
    <row r="21" spans="1:7" x14ac:dyDescent="0.25">
      <c r="A21" s="3" t="s">
        <v>461</v>
      </c>
      <c r="B21" s="99">
        <f>SUM(B22:B26)</f>
        <v>0</v>
      </c>
      <c r="C21" s="99">
        <f t="shared" ref="C21:G21" si="2">SUM(C22:C26)</f>
        <v>0</v>
      </c>
      <c r="D21" s="99">
        <f t="shared" si="2"/>
        <v>0</v>
      </c>
      <c r="E21" s="99">
        <f t="shared" si="2"/>
        <v>0</v>
      </c>
      <c r="F21" s="99">
        <f t="shared" si="2"/>
        <v>0</v>
      </c>
      <c r="G21" s="99">
        <f t="shared" si="2"/>
        <v>0</v>
      </c>
    </row>
    <row r="22" spans="1:7" x14ac:dyDescent="0.25">
      <c r="A22" s="50" t="s">
        <v>462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0" t="s">
        <v>463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0" t="s">
        <v>464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30" x14ac:dyDescent="0.25">
      <c r="A25" s="51" t="s">
        <v>465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466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9" t="s">
        <v>460</v>
      </c>
      <c r="B27" s="58"/>
      <c r="C27" s="58"/>
      <c r="D27" s="58"/>
      <c r="E27" s="58"/>
      <c r="F27" s="58"/>
      <c r="G27" s="58"/>
    </row>
    <row r="28" spans="1:7" x14ac:dyDescent="0.25">
      <c r="A28" s="3" t="s">
        <v>467</v>
      </c>
      <c r="B28" s="99">
        <f>SUM(B29)</f>
        <v>0</v>
      </c>
      <c r="C28" s="99">
        <f t="shared" ref="C28:G28" si="3">SUM(C29)</f>
        <v>0</v>
      </c>
      <c r="D28" s="99">
        <f t="shared" si="3"/>
        <v>0</v>
      </c>
      <c r="E28" s="99">
        <f t="shared" si="3"/>
        <v>0</v>
      </c>
      <c r="F28" s="99">
        <f t="shared" si="3"/>
        <v>0</v>
      </c>
      <c r="G28" s="99">
        <f t="shared" si="3"/>
        <v>0</v>
      </c>
    </row>
    <row r="29" spans="1:7" x14ac:dyDescent="0.25">
      <c r="A29" s="50" t="s">
        <v>468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38" t="s">
        <v>460</v>
      </c>
      <c r="B30" s="60"/>
      <c r="C30" s="60"/>
      <c r="D30" s="60"/>
      <c r="E30" s="60"/>
      <c r="F30" s="60"/>
      <c r="G30" s="60"/>
    </row>
    <row r="31" spans="1:7" ht="14.45" customHeight="1" x14ac:dyDescent="0.25">
      <c r="A31" s="3" t="s">
        <v>469</v>
      </c>
      <c r="B31" s="99">
        <f>B21+B7+B28</f>
        <v>49495898.689999998</v>
      </c>
      <c r="C31" s="99">
        <f t="shared" ref="C31:G31" si="4">C21+C7+C28</f>
        <v>34232524.899999999</v>
      </c>
      <c r="D31" s="99">
        <f t="shared" si="4"/>
        <v>32738898.940000001</v>
      </c>
      <c r="E31" s="99">
        <f t="shared" si="4"/>
        <v>30068944.57</v>
      </c>
      <c r="F31" s="99">
        <f t="shared" si="4"/>
        <v>30068944.57</v>
      </c>
      <c r="G31" s="99">
        <f t="shared" si="4"/>
        <v>31433076.289999999</v>
      </c>
    </row>
    <row r="32" spans="1:7" ht="14.45" customHeight="1" x14ac:dyDescent="0.25">
      <c r="A32" s="38"/>
      <c r="B32" s="102"/>
      <c r="C32" s="102"/>
      <c r="D32" s="102"/>
      <c r="E32" s="102"/>
      <c r="F32" s="102"/>
      <c r="G32" s="102"/>
    </row>
    <row r="33" spans="1:7" x14ac:dyDescent="0.25">
      <c r="A33" s="105" t="s">
        <v>292</v>
      </c>
      <c r="B33" s="46"/>
      <c r="C33" s="46"/>
      <c r="D33" s="46"/>
      <c r="E33" s="46"/>
      <c r="F33" s="46"/>
      <c r="G33" s="46"/>
    </row>
    <row r="34" spans="1:7" ht="30" x14ac:dyDescent="0.25">
      <c r="A34" s="103" t="s">
        <v>470</v>
      </c>
      <c r="B34" s="73">
        <v>0</v>
      </c>
      <c r="C34" s="73">
        <v>0</v>
      </c>
      <c r="D34" s="73">
        <v>0</v>
      </c>
      <c r="E34" s="73">
        <v>0</v>
      </c>
      <c r="F34" s="73">
        <v>0</v>
      </c>
      <c r="G34" s="73">
        <v>0</v>
      </c>
    </row>
    <row r="35" spans="1:7" ht="30" x14ac:dyDescent="0.25">
      <c r="A35" s="103" t="s">
        <v>294</v>
      </c>
      <c r="B35" s="73">
        <v>0</v>
      </c>
      <c r="C35" s="73">
        <v>0</v>
      </c>
      <c r="D35" s="73">
        <v>0</v>
      </c>
      <c r="E35" s="73">
        <v>0</v>
      </c>
      <c r="F35" s="73">
        <v>0</v>
      </c>
      <c r="G35" s="73">
        <v>0</v>
      </c>
    </row>
    <row r="36" spans="1:7" x14ac:dyDescent="0.25">
      <c r="A36" s="105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7"/>
      <c r="B37" s="47"/>
      <c r="C37" s="47"/>
      <c r="D37" s="47"/>
      <c r="E37" s="47"/>
      <c r="F37" s="47"/>
      <c r="G37" s="47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0"/>
  <sheetViews>
    <sheetView showGridLines="0" zoomScale="75" zoomScaleNormal="75" workbookViewId="0">
      <selection activeCell="B7" sqref="B7:G29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218" t="s">
        <v>472</v>
      </c>
      <c r="B1" s="200"/>
      <c r="C1" s="200"/>
      <c r="D1" s="200"/>
      <c r="E1" s="200"/>
      <c r="F1" s="200"/>
      <c r="G1" s="201"/>
    </row>
    <row r="2" spans="1:7" x14ac:dyDescent="0.25">
      <c r="A2" s="202" t="str">
        <f>'Formato 1'!A2</f>
        <v xml:space="preserve"> Comité Municipal de Agua Potable y Alcantarillado de Juventino Rosas</v>
      </c>
      <c r="B2" s="203"/>
      <c r="C2" s="203"/>
      <c r="D2" s="203"/>
      <c r="E2" s="203"/>
      <c r="F2" s="203"/>
      <c r="G2" s="204"/>
    </row>
    <row r="3" spans="1:7" x14ac:dyDescent="0.25">
      <c r="A3" s="205" t="s">
        <v>473</v>
      </c>
      <c r="B3" s="206"/>
      <c r="C3" s="206"/>
      <c r="D3" s="206"/>
      <c r="E3" s="206"/>
      <c r="F3" s="206"/>
      <c r="G3" s="207"/>
    </row>
    <row r="4" spans="1:7" x14ac:dyDescent="0.25">
      <c r="A4" s="205" t="s">
        <v>2</v>
      </c>
      <c r="B4" s="206"/>
      <c r="C4" s="206"/>
      <c r="D4" s="206"/>
      <c r="E4" s="206"/>
      <c r="F4" s="206"/>
      <c r="G4" s="207"/>
    </row>
    <row r="5" spans="1:7" x14ac:dyDescent="0.25">
      <c r="A5" s="209" t="s">
        <v>446</v>
      </c>
      <c r="B5" s="210"/>
      <c r="C5" s="210"/>
      <c r="D5" s="210"/>
      <c r="E5" s="210"/>
      <c r="F5" s="210"/>
      <c r="G5" s="211"/>
    </row>
    <row r="6" spans="1:7" x14ac:dyDescent="0.25">
      <c r="A6" s="100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4" t="s">
        <v>474</v>
      </c>
      <c r="B7" s="99">
        <f t="shared" ref="B7:G7" si="1">SUM(B8:B16)</f>
        <v>47810279.450000003</v>
      </c>
      <c r="C7" s="99">
        <f t="shared" si="1"/>
        <v>49495898.689999998</v>
      </c>
      <c r="D7" s="99">
        <f t="shared" si="1"/>
        <v>34375843.899999999</v>
      </c>
      <c r="E7" s="99">
        <f t="shared" si="1"/>
        <v>32738898.939999998</v>
      </c>
      <c r="F7" s="99">
        <f t="shared" si="1"/>
        <v>30068944.57</v>
      </c>
      <c r="G7" s="99">
        <f t="shared" si="1"/>
        <v>30068944.57</v>
      </c>
    </row>
    <row r="8" spans="1:7" x14ac:dyDescent="0.25">
      <c r="A8" s="50" t="s">
        <v>475</v>
      </c>
      <c r="B8" s="57">
        <v>24028147.52</v>
      </c>
      <c r="C8" s="57">
        <v>23422165.619999997</v>
      </c>
      <c r="D8" s="57">
        <v>15614684.359999999</v>
      </c>
      <c r="E8" s="57">
        <v>14225734.389999999</v>
      </c>
      <c r="F8" s="57">
        <v>11795106.369999999</v>
      </c>
      <c r="G8" s="158">
        <v>12396729</v>
      </c>
    </row>
    <row r="9" spans="1:7" ht="15.75" customHeight="1" x14ac:dyDescent="0.25">
      <c r="A9" s="50" t="s">
        <v>476</v>
      </c>
      <c r="B9" s="57">
        <v>4341000</v>
      </c>
      <c r="C9" s="57">
        <v>6277571.6100000003</v>
      </c>
      <c r="D9" s="57">
        <v>4493850.05</v>
      </c>
      <c r="E9" s="57">
        <v>4493850.05</v>
      </c>
      <c r="F9" s="57">
        <v>5318264.2300000004</v>
      </c>
      <c r="G9" s="57">
        <v>4595641.5999999996</v>
      </c>
    </row>
    <row r="10" spans="1:7" x14ac:dyDescent="0.25">
      <c r="A10" s="50" t="s">
        <v>477</v>
      </c>
      <c r="B10" s="57">
        <v>17368499.990000002</v>
      </c>
      <c r="C10" s="57">
        <v>16784385.879999999</v>
      </c>
      <c r="D10" s="57">
        <v>14059994.99</v>
      </c>
      <c r="E10" s="57">
        <v>13782000</v>
      </c>
      <c r="F10" s="57">
        <v>12310573.969999999</v>
      </c>
      <c r="G10" s="57">
        <v>12420573.969999999</v>
      </c>
    </row>
    <row r="11" spans="1:7" x14ac:dyDescent="0.25">
      <c r="A11" s="50" t="s">
        <v>478</v>
      </c>
      <c r="B11" s="57">
        <v>220000</v>
      </c>
      <c r="C11" s="57">
        <v>0</v>
      </c>
      <c r="D11" s="57">
        <v>0</v>
      </c>
      <c r="E11" s="57">
        <v>237314.5</v>
      </c>
      <c r="F11" s="57">
        <v>0</v>
      </c>
      <c r="G11" s="57">
        <v>11000</v>
      </c>
    </row>
    <row r="12" spans="1:7" x14ac:dyDescent="0.25">
      <c r="A12" s="50" t="s">
        <v>479</v>
      </c>
      <c r="B12" s="57">
        <v>482421.3</v>
      </c>
      <c r="C12" s="57">
        <v>2411775.58</v>
      </c>
      <c r="D12" s="57">
        <v>207314.5</v>
      </c>
      <c r="E12" s="57">
        <v>0</v>
      </c>
      <c r="F12" s="57">
        <v>645000</v>
      </c>
      <c r="G12" s="57">
        <v>645000</v>
      </c>
    </row>
    <row r="13" spans="1:7" x14ac:dyDescent="0.25">
      <c r="A13" s="50" t="s">
        <v>480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1" t="s">
        <v>481</v>
      </c>
      <c r="B14" s="57">
        <v>1370210.64</v>
      </c>
      <c r="C14" s="57">
        <v>600000</v>
      </c>
      <c r="D14" s="57">
        <v>0</v>
      </c>
      <c r="E14" s="57">
        <v>0</v>
      </c>
      <c r="F14" s="57">
        <v>0</v>
      </c>
      <c r="G14" s="57">
        <v>0</v>
      </c>
    </row>
    <row r="15" spans="1:7" x14ac:dyDescent="0.25">
      <c r="A15" s="50" t="s">
        <v>482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483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/>
      <c r="B17" s="57"/>
      <c r="C17" s="57"/>
      <c r="D17" s="57"/>
      <c r="E17" s="57"/>
      <c r="F17" s="57"/>
      <c r="G17" s="57"/>
    </row>
    <row r="18" spans="1:7" x14ac:dyDescent="0.25">
      <c r="A18" s="3" t="s">
        <v>484</v>
      </c>
      <c r="B18" s="99">
        <f>SUM(B19:B27)</f>
        <v>0</v>
      </c>
      <c r="C18" s="99">
        <f t="shared" ref="C18:G18" si="2">SUM(C19:C27)</f>
        <v>0</v>
      </c>
      <c r="D18" s="99">
        <f t="shared" si="2"/>
        <v>0</v>
      </c>
      <c r="E18" s="99">
        <f t="shared" si="2"/>
        <v>0</v>
      </c>
      <c r="F18" s="99">
        <f t="shared" si="2"/>
        <v>0</v>
      </c>
      <c r="G18" s="99">
        <f t="shared" si="2"/>
        <v>0</v>
      </c>
    </row>
    <row r="19" spans="1:7" x14ac:dyDescent="0.25">
      <c r="A19" s="50" t="s">
        <v>475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0" t="s">
        <v>476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0" t="s">
        <v>477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0" t="s">
        <v>478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1" t="s">
        <v>479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1" t="s">
        <v>480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481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485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1" t="s">
        <v>483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8" t="s">
        <v>460</v>
      </c>
      <c r="B28" s="60"/>
      <c r="C28" s="60"/>
      <c r="D28" s="60"/>
      <c r="E28" s="60"/>
      <c r="F28" s="60"/>
      <c r="G28" s="60"/>
    </row>
    <row r="29" spans="1:7" ht="14.45" customHeight="1" x14ac:dyDescent="0.25">
      <c r="A29" s="3" t="s">
        <v>486</v>
      </c>
      <c r="B29" s="99">
        <f>B18+B7</f>
        <v>47810279.450000003</v>
      </c>
      <c r="C29" s="99">
        <f t="shared" ref="C29:G29" si="3">C18+C7</f>
        <v>49495898.689999998</v>
      </c>
      <c r="D29" s="99">
        <f t="shared" si="3"/>
        <v>34375843.899999999</v>
      </c>
      <c r="E29" s="99">
        <f t="shared" si="3"/>
        <v>32738898.939999998</v>
      </c>
      <c r="F29" s="99">
        <f t="shared" si="3"/>
        <v>30068944.57</v>
      </c>
      <c r="G29" s="99">
        <f t="shared" si="3"/>
        <v>30068944.57</v>
      </c>
    </row>
    <row r="30" spans="1:7" x14ac:dyDescent="0.25">
      <c r="A30" s="47"/>
      <c r="B30" s="47"/>
      <c r="C30" s="47"/>
      <c r="D30" s="47"/>
      <c r="E30" s="47"/>
      <c r="F30" s="47"/>
      <c r="G30" s="47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9"/>
  <sheetViews>
    <sheetView showGridLines="0" topLeftCell="A16" zoomScale="80" zoomScaleNormal="80" workbookViewId="0">
      <selection activeCell="I22" sqref="I22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218" t="s">
        <v>487</v>
      </c>
      <c r="B1" s="200"/>
      <c r="C1" s="200"/>
      <c r="D1" s="200"/>
      <c r="E1" s="200"/>
      <c r="F1" s="200"/>
      <c r="G1" s="201"/>
    </row>
    <row r="2" spans="1:7" x14ac:dyDescent="0.25">
      <c r="A2" s="202" t="str">
        <f>'Formato 1'!A2</f>
        <v xml:space="preserve"> Comité Municipal de Agua Potable y Alcantarillado de Juventino Rosas</v>
      </c>
      <c r="B2" s="203"/>
      <c r="C2" s="203"/>
      <c r="D2" s="203"/>
      <c r="E2" s="203"/>
      <c r="F2" s="203"/>
      <c r="G2" s="204"/>
    </row>
    <row r="3" spans="1:7" x14ac:dyDescent="0.25">
      <c r="A3" s="205" t="s">
        <v>488</v>
      </c>
      <c r="B3" s="206"/>
      <c r="C3" s="206"/>
      <c r="D3" s="206"/>
      <c r="E3" s="206"/>
      <c r="F3" s="206"/>
      <c r="G3" s="207"/>
    </row>
    <row r="4" spans="1:7" x14ac:dyDescent="0.25">
      <c r="A4" s="205" t="s">
        <v>2</v>
      </c>
      <c r="B4" s="206"/>
      <c r="C4" s="206"/>
      <c r="D4" s="206"/>
      <c r="E4" s="206"/>
      <c r="F4" s="206"/>
      <c r="G4" s="207"/>
    </row>
    <row r="5" spans="1:7" x14ac:dyDescent="0.25">
      <c r="A5" s="100" t="s">
        <v>5</v>
      </c>
      <c r="B5" s="125">
        <v>2021</v>
      </c>
      <c r="C5" s="124">
        <v>2022</v>
      </c>
      <c r="D5" s="124">
        <v>2023</v>
      </c>
      <c r="E5" s="124">
        <v>2024</v>
      </c>
      <c r="F5" s="124">
        <v>2025</v>
      </c>
      <c r="G5" s="124">
        <v>2026</v>
      </c>
    </row>
    <row r="6" spans="1:7" ht="15.75" customHeight="1" x14ac:dyDescent="0.25">
      <c r="A6" s="24" t="s">
        <v>489</v>
      </c>
      <c r="B6" s="99">
        <f>SUM(B7:B18)</f>
        <v>34273775.140000001</v>
      </c>
      <c r="C6" s="99">
        <f t="shared" ref="C6:G6" si="0">SUM(C7:C18)</f>
        <v>39397811.160000004</v>
      </c>
      <c r="D6" s="99">
        <f t="shared" si="0"/>
        <v>43911839.029999994</v>
      </c>
      <c r="E6" s="99">
        <f t="shared" si="0"/>
        <v>55268028.630000003</v>
      </c>
      <c r="F6" s="99">
        <f t="shared" si="0"/>
        <v>46512104.780000001</v>
      </c>
      <c r="G6" s="99">
        <f t="shared" si="0"/>
        <v>24974644.34</v>
      </c>
    </row>
    <row r="7" spans="1:7" x14ac:dyDescent="0.25">
      <c r="A7" s="50" t="s">
        <v>448</v>
      </c>
      <c r="B7" s="57">
        <v>0</v>
      </c>
      <c r="C7" s="57">
        <v>0</v>
      </c>
      <c r="D7" s="57">
        <v>0</v>
      </c>
      <c r="E7" s="57">
        <v>0</v>
      </c>
      <c r="F7" s="57">
        <v>0</v>
      </c>
      <c r="G7" s="57">
        <v>0</v>
      </c>
    </row>
    <row r="8" spans="1:7" ht="15.75" customHeight="1" x14ac:dyDescent="0.25">
      <c r="A8" s="50" t="s">
        <v>449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x14ac:dyDescent="0.25">
      <c r="A9" s="50" t="s">
        <v>450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25">
      <c r="A10" s="50" t="s">
        <v>451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452</v>
      </c>
      <c r="B11" s="57">
        <v>53688.34</v>
      </c>
      <c r="C11" s="57">
        <v>226217.86</v>
      </c>
      <c r="D11" s="57">
        <v>410913.05</v>
      </c>
      <c r="E11" s="57">
        <v>530993.56000000006</v>
      </c>
      <c r="F11" s="57">
        <v>0</v>
      </c>
      <c r="G11" s="57">
        <v>0</v>
      </c>
    </row>
    <row r="12" spans="1:7" x14ac:dyDescent="0.25">
      <c r="A12" s="50" t="s">
        <v>453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</row>
    <row r="13" spans="1:7" x14ac:dyDescent="0.25">
      <c r="A13" s="51" t="s">
        <v>454</v>
      </c>
      <c r="B13" s="57">
        <v>32518549.800000001</v>
      </c>
      <c r="C13" s="57">
        <v>35262057.670000002</v>
      </c>
      <c r="D13" s="57">
        <v>43500925.979999997</v>
      </c>
      <c r="E13" s="57">
        <v>53650823.299999997</v>
      </c>
      <c r="F13" s="57">
        <v>46512104.780000001</v>
      </c>
      <c r="G13" s="159">
        <v>24974644.34</v>
      </c>
    </row>
    <row r="14" spans="1:7" x14ac:dyDescent="0.25">
      <c r="A14" s="50" t="s">
        <v>455</v>
      </c>
      <c r="B14" s="57">
        <v>1701537</v>
      </c>
      <c r="C14" s="57">
        <v>1810169</v>
      </c>
      <c r="D14" s="57">
        <v>0</v>
      </c>
      <c r="E14" s="57">
        <v>0</v>
      </c>
      <c r="F14" s="57">
        <v>0</v>
      </c>
      <c r="G14" s="57">
        <v>0</v>
      </c>
    </row>
    <row r="15" spans="1:7" x14ac:dyDescent="0.25">
      <c r="A15" s="50" t="s">
        <v>456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457</v>
      </c>
      <c r="B16" s="57">
        <v>0</v>
      </c>
      <c r="C16" s="57">
        <v>2099366.63</v>
      </c>
      <c r="D16" s="57">
        <v>0</v>
      </c>
      <c r="E16" s="57">
        <v>1086211.77</v>
      </c>
      <c r="F16" s="57">
        <v>0</v>
      </c>
      <c r="G16" s="57">
        <v>0</v>
      </c>
    </row>
    <row r="17" spans="1:7" x14ac:dyDescent="0.25">
      <c r="A17" s="50" t="s">
        <v>458</v>
      </c>
      <c r="B17" s="57">
        <v>0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</row>
    <row r="18" spans="1:7" x14ac:dyDescent="0.25">
      <c r="A18" s="74" t="s">
        <v>459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25">
      <c r="A19" s="50"/>
      <c r="B19" s="57"/>
      <c r="C19" s="57"/>
      <c r="D19" s="57"/>
      <c r="E19" s="57"/>
      <c r="F19" s="57"/>
      <c r="G19" s="57"/>
    </row>
    <row r="20" spans="1:7" x14ac:dyDescent="0.25">
      <c r="A20" s="3" t="s">
        <v>490</v>
      </c>
      <c r="B20" s="99">
        <f>SUM(B21:B25)</f>
        <v>0</v>
      </c>
      <c r="C20" s="99">
        <f t="shared" ref="C20:G20" si="1">SUM(C21:C25)</f>
        <v>0</v>
      </c>
      <c r="D20" s="99">
        <f t="shared" si="1"/>
        <v>0</v>
      </c>
      <c r="E20" s="99">
        <f t="shared" si="1"/>
        <v>0</v>
      </c>
      <c r="F20" s="99">
        <f t="shared" si="1"/>
        <v>0</v>
      </c>
      <c r="G20" s="99">
        <f t="shared" si="1"/>
        <v>0</v>
      </c>
    </row>
    <row r="21" spans="1:7" x14ac:dyDescent="0.25">
      <c r="A21" s="50" t="s">
        <v>462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0" t="s">
        <v>463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0" t="s">
        <v>464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ht="30" x14ac:dyDescent="0.25">
      <c r="A24" s="51" t="s">
        <v>465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466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9"/>
      <c r="B26" s="58"/>
      <c r="C26" s="58"/>
      <c r="D26" s="58"/>
      <c r="E26" s="58"/>
      <c r="F26" s="58"/>
      <c r="G26" s="58"/>
    </row>
    <row r="27" spans="1:7" x14ac:dyDescent="0.25">
      <c r="A27" s="3" t="s">
        <v>491</v>
      </c>
      <c r="B27" s="99">
        <f>SUM(B28)</f>
        <v>0</v>
      </c>
      <c r="C27" s="99">
        <f t="shared" ref="C27:G27" si="2">SUM(C28)</f>
        <v>0</v>
      </c>
      <c r="D27" s="99">
        <f t="shared" si="2"/>
        <v>0</v>
      </c>
      <c r="E27" s="99">
        <f t="shared" si="2"/>
        <v>0</v>
      </c>
      <c r="F27" s="99">
        <f t="shared" si="2"/>
        <v>0</v>
      </c>
      <c r="G27" s="99">
        <f t="shared" si="2"/>
        <v>0</v>
      </c>
    </row>
    <row r="28" spans="1:7" x14ac:dyDescent="0.25">
      <c r="A28" s="50" t="s">
        <v>290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38"/>
      <c r="B29" s="60"/>
      <c r="C29" s="60"/>
      <c r="D29" s="60"/>
      <c r="E29" s="60"/>
      <c r="F29" s="60"/>
      <c r="G29" s="60"/>
    </row>
    <row r="30" spans="1:7" ht="14.45" customHeight="1" x14ac:dyDescent="0.25">
      <c r="A30" s="3" t="s">
        <v>492</v>
      </c>
      <c r="B30" s="99">
        <f>B20+B6+B27</f>
        <v>34273775.140000001</v>
      </c>
      <c r="C30" s="99">
        <f t="shared" ref="C30:G30" si="3">C20+C6+C27</f>
        <v>39397811.160000004</v>
      </c>
      <c r="D30" s="99">
        <f t="shared" si="3"/>
        <v>43911839.029999994</v>
      </c>
      <c r="E30" s="99">
        <f t="shared" si="3"/>
        <v>55268028.630000003</v>
      </c>
      <c r="F30" s="99">
        <f t="shared" si="3"/>
        <v>46512104.780000001</v>
      </c>
      <c r="G30" s="99">
        <f t="shared" si="3"/>
        <v>24974644.34</v>
      </c>
    </row>
    <row r="31" spans="1:7" ht="14.45" customHeight="1" x14ac:dyDescent="0.25">
      <c r="A31" s="38"/>
      <c r="B31" s="102"/>
      <c r="C31" s="102"/>
      <c r="D31" s="102"/>
      <c r="E31" s="102"/>
      <c r="F31" s="102"/>
      <c r="G31" s="102"/>
    </row>
    <row r="32" spans="1:7" x14ac:dyDescent="0.25">
      <c r="A32" s="105" t="s">
        <v>292</v>
      </c>
      <c r="B32" s="46"/>
      <c r="C32" s="46"/>
      <c r="D32" s="46"/>
      <c r="E32" s="46"/>
      <c r="F32" s="46"/>
      <c r="G32" s="46"/>
    </row>
    <row r="33" spans="1:7" ht="30" x14ac:dyDescent="0.25">
      <c r="A33" s="103" t="s">
        <v>470</v>
      </c>
      <c r="B33" s="73">
        <v>0</v>
      </c>
      <c r="C33" s="73">
        <v>0</v>
      </c>
      <c r="D33" s="73">
        <v>0</v>
      </c>
      <c r="E33" s="73">
        <v>0</v>
      </c>
      <c r="F33" s="73">
        <v>0</v>
      </c>
      <c r="G33" s="73">
        <v>0</v>
      </c>
    </row>
    <row r="34" spans="1:7" ht="30" x14ac:dyDescent="0.25">
      <c r="A34" s="103" t="s">
        <v>294</v>
      </c>
      <c r="B34" s="73">
        <v>0</v>
      </c>
      <c r="C34" s="73">
        <v>0</v>
      </c>
      <c r="D34" s="73">
        <v>0</v>
      </c>
      <c r="E34" s="73">
        <v>0</v>
      </c>
      <c r="F34" s="73">
        <v>0</v>
      </c>
      <c r="G34" s="73">
        <v>0</v>
      </c>
    </row>
    <row r="35" spans="1:7" x14ac:dyDescent="0.25">
      <c r="A35" s="46" t="s">
        <v>471</v>
      </c>
      <c r="B35" s="73">
        <v>0</v>
      </c>
      <c r="C35" s="73">
        <v>0</v>
      </c>
      <c r="D35" s="73">
        <v>0</v>
      </c>
      <c r="E35" s="73">
        <v>0</v>
      </c>
      <c r="F35" s="73">
        <v>0</v>
      </c>
      <c r="G35" s="73">
        <v>0</v>
      </c>
    </row>
    <row r="36" spans="1:7" x14ac:dyDescent="0.25">
      <c r="A36" s="47"/>
      <c r="B36" s="47"/>
      <c r="C36" s="47"/>
      <c r="D36" s="47"/>
      <c r="E36" s="47"/>
      <c r="F36" s="47"/>
      <c r="G36" s="47"/>
    </row>
    <row r="38" spans="1:7" x14ac:dyDescent="0.25">
      <c r="A38" t="s">
        <v>544</v>
      </c>
    </row>
    <row r="39" spans="1:7" x14ac:dyDescent="0.25">
      <c r="A39" t="s">
        <v>545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2"/>
  <sheetViews>
    <sheetView showGridLines="0" zoomScale="75" zoomScaleNormal="75" workbookViewId="0">
      <selection activeCell="G9" sqref="G9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218" t="s">
        <v>495</v>
      </c>
      <c r="B1" s="200"/>
      <c r="C1" s="200"/>
      <c r="D1" s="200"/>
      <c r="E1" s="200"/>
      <c r="F1" s="200"/>
      <c r="G1" s="201"/>
    </row>
    <row r="2" spans="1:7" x14ac:dyDescent="0.25">
      <c r="A2" s="202" t="str">
        <f>'Formato 1'!A2</f>
        <v xml:space="preserve"> Comité Municipal de Agua Potable y Alcantarillado de Juventino Rosas</v>
      </c>
      <c r="B2" s="203"/>
      <c r="C2" s="203"/>
      <c r="D2" s="203"/>
      <c r="E2" s="203"/>
      <c r="F2" s="203"/>
      <c r="G2" s="204"/>
    </row>
    <row r="3" spans="1:7" x14ac:dyDescent="0.25">
      <c r="A3" s="205" t="s">
        <v>496</v>
      </c>
      <c r="B3" s="206"/>
      <c r="C3" s="206"/>
      <c r="D3" s="206"/>
      <c r="E3" s="206"/>
      <c r="F3" s="206"/>
      <c r="G3" s="207"/>
    </row>
    <row r="4" spans="1:7" x14ac:dyDescent="0.25">
      <c r="A4" s="205" t="s">
        <v>2</v>
      </c>
      <c r="B4" s="206"/>
      <c r="C4" s="206"/>
      <c r="D4" s="206"/>
      <c r="E4" s="206"/>
      <c r="F4" s="206"/>
      <c r="G4" s="207"/>
    </row>
    <row r="5" spans="1:7" x14ac:dyDescent="0.25">
      <c r="A5" s="100" t="s">
        <v>5</v>
      </c>
      <c r="B5" s="125">
        <v>2021</v>
      </c>
      <c r="C5" s="124">
        <v>2022</v>
      </c>
      <c r="D5" s="124">
        <v>2023</v>
      </c>
      <c r="E5" s="124">
        <v>2024</v>
      </c>
      <c r="F5" s="124">
        <v>2025</v>
      </c>
      <c r="G5" s="124">
        <v>2026</v>
      </c>
    </row>
    <row r="6" spans="1:7" ht="15.75" customHeight="1" x14ac:dyDescent="0.25">
      <c r="A6" s="24" t="s">
        <v>474</v>
      </c>
      <c r="B6" s="99">
        <f>SUM(B7:B15)</f>
        <v>29332784.860000003</v>
      </c>
      <c r="C6" s="99">
        <f>SUM(C7:C15)</f>
        <v>33849385.07</v>
      </c>
      <c r="D6" s="99">
        <f t="shared" ref="D6:G6" si="0">SUM(D7:D15)</f>
        <v>44562270.259999998</v>
      </c>
      <c r="E6" s="99">
        <f t="shared" si="0"/>
        <v>51011530.249999993</v>
      </c>
      <c r="F6" s="99">
        <f t="shared" si="0"/>
        <v>47336368.289999999</v>
      </c>
      <c r="G6" s="99">
        <f t="shared" si="0"/>
        <v>21215665.849999998</v>
      </c>
    </row>
    <row r="7" spans="1:7" x14ac:dyDescent="0.25">
      <c r="A7" s="50" t="s">
        <v>475</v>
      </c>
      <c r="B7" s="57">
        <v>10751071.359999999</v>
      </c>
      <c r="C7" s="57">
        <v>9812020.7699999996</v>
      </c>
      <c r="D7" s="57">
        <v>12315789.279999999</v>
      </c>
      <c r="E7" s="57">
        <v>16344371.269999998</v>
      </c>
      <c r="F7" s="57">
        <v>21401778.399999999</v>
      </c>
      <c r="G7" s="57">
        <v>9520223.9299999997</v>
      </c>
    </row>
    <row r="8" spans="1:7" ht="15.75" customHeight="1" x14ac:dyDescent="0.25">
      <c r="A8" s="50" t="s">
        <v>476</v>
      </c>
      <c r="B8" s="57">
        <v>5177725.55</v>
      </c>
      <c r="C8" s="57">
        <v>4444304.59</v>
      </c>
      <c r="D8" s="57">
        <v>9263150.0399999991</v>
      </c>
      <c r="E8" s="57">
        <v>7637177.1799999997</v>
      </c>
      <c r="F8" s="57">
        <v>5384224.3099999996</v>
      </c>
      <c r="G8" s="57">
        <v>3456209.16</v>
      </c>
    </row>
    <row r="9" spans="1:7" x14ac:dyDescent="0.25">
      <c r="A9" s="50" t="s">
        <v>477</v>
      </c>
      <c r="B9" s="57">
        <v>12280885.33</v>
      </c>
      <c r="C9" s="57">
        <v>16439069.609999999</v>
      </c>
      <c r="D9" s="57">
        <v>20954129.370000001</v>
      </c>
      <c r="E9" s="57">
        <v>26741346.579999998</v>
      </c>
      <c r="F9" s="57">
        <v>19757304.960000001</v>
      </c>
      <c r="G9" s="57">
        <v>7679243.3600000003</v>
      </c>
    </row>
    <row r="10" spans="1:7" x14ac:dyDescent="0.25">
      <c r="A10" s="50" t="s">
        <v>478</v>
      </c>
      <c r="B10" s="57">
        <v>8907.77</v>
      </c>
      <c r="C10" s="57">
        <v>0</v>
      </c>
      <c r="D10" s="160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479</v>
      </c>
      <c r="B11" s="57">
        <v>472955.41</v>
      </c>
      <c r="C11" s="57">
        <v>216705.69</v>
      </c>
      <c r="D11" s="57">
        <v>630929.13</v>
      </c>
      <c r="E11" s="57">
        <v>288635.21999999997</v>
      </c>
      <c r="F11" s="57">
        <v>793060.62</v>
      </c>
      <c r="G11" s="57">
        <v>322920.43</v>
      </c>
    </row>
    <row r="12" spans="1:7" x14ac:dyDescent="0.25">
      <c r="A12" s="50" t="s">
        <v>480</v>
      </c>
      <c r="B12" s="57">
        <v>641239.43999999994</v>
      </c>
      <c r="C12" s="57">
        <v>2937284.41</v>
      </c>
      <c r="D12" s="57">
        <v>1198368.03</v>
      </c>
      <c r="E12" s="57">
        <v>0</v>
      </c>
      <c r="F12" s="57">
        <v>0</v>
      </c>
      <c r="G12" s="57">
        <v>237068.97</v>
      </c>
    </row>
    <row r="13" spans="1:7" x14ac:dyDescent="0.25">
      <c r="A13" s="51" t="s">
        <v>481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0" t="s">
        <v>482</v>
      </c>
      <c r="B14" s="57">
        <v>0</v>
      </c>
      <c r="C14" s="57">
        <v>0</v>
      </c>
      <c r="D14" s="57">
        <v>199904.41</v>
      </c>
      <c r="E14" s="57">
        <v>0</v>
      </c>
      <c r="F14" s="57">
        <v>0</v>
      </c>
      <c r="G14" s="57">
        <v>0</v>
      </c>
    </row>
    <row r="15" spans="1:7" x14ac:dyDescent="0.25">
      <c r="A15" s="50" t="s">
        <v>483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/>
      <c r="B16" s="57"/>
      <c r="C16" s="57"/>
      <c r="D16" s="57"/>
      <c r="E16" s="57"/>
      <c r="F16" s="57"/>
      <c r="G16" s="57"/>
    </row>
    <row r="17" spans="1:7" x14ac:dyDescent="0.25">
      <c r="A17" s="3" t="s">
        <v>484</v>
      </c>
      <c r="B17" s="99">
        <f>SUM(B18:B26)</f>
        <v>0</v>
      </c>
      <c r="C17" s="99">
        <f t="shared" ref="C17:G17" si="1">SUM(C18:C26)</f>
        <v>0</v>
      </c>
      <c r="D17" s="99">
        <f t="shared" si="1"/>
        <v>0</v>
      </c>
      <c r="E17" s="99">
        <f t="shared" si="1"/>
        <v>0</v>
      </c>
      <c r="F17" s="99">
        <f t="shared" si="1"/>
        <v>0</v>
      </c>
      <c r="G17" s="99">
        <f t="shared" si="1"/>
        <v>0</v>
      </c>
    </row>
    <row r="18" spans="1:7" x14ac:dyDescent="0.25">
      <c r="A18" s="50" t="s">
        <v>475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0" t="s">
        <v>476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0" t="s">
        <v>477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0" t="s">
        <v>478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1" t="s">
        <v>479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1" t="s">
        <v>480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1" t="s">
        <v>481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485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483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38" t="s">
        <v>460</v>
      </c>
      <c r="B27" s="60"/>
      <c r="C27" s="60"/>
      <c r="D27" s="60"/>
      <c r="E27" s="60"/>
      <c r="F27" s="60"/>
      <c r="G27" s="60"/>
    </row>
    <row r="28" spans="1:7" ht="14.45" customHeight="1" x14ac:dyDescent="0.25">
      <c r="A28" s="3" t="s">
        <v>486</v>
      </c>
      <c r="B28" s="99">
        <f>B17+B6</f>
        <v>29332784.860000003</v>
      </c>
      <c r="C28" s="99">
        <f t="shared" ref="C28:G28" si="2">C17+C6</f>
        <v>33849385.07</v>
      </c>
      <c r="D28" s="99">
        <f t="shared" si="2"/>
        <v>44562270.259999998</v>
      </c>
      <c r="E28" s="99">
        <f t="shared" si="2"/>
        <v>51011530.249999993</v>
      </c>
      <c r="F28" s="99">
        <f t="shared" si="2"/>
        <v>47336368.289999999</v>
      </c>
      <c r="G28" s="99">
        <f t="shared" si="2"/>
        <v>21215665.849999998</v>
      </c>
    </row>
    <row r="29" spans="1:7" x14ac:dyDescent="0.25">
      <c r="A29" s="47"/>
      <c r="B29" s="47"/>
      <c r="C29" s="47"/>
      <c r="D29" s="47"/>
      <c r="E29" s="47"/>
      <c r="F29" s="47"/>
      <c r="G29" s="47"/>
    </row>
    <row r="31" spans="1:7" x14ac:dyDescent="0.25">
      <c r="A31" t="s">
        <v>493</v>
      </c>
    </row>
    <row r="32" spans="1:7" x14ac:dyDescent="0.25">
      <c r="A32" t="s">
        <v>494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218" t="s">
        <v>497</v>
      </c>
      <c r="B1" s="200"/>
      <c r="C1" s="200"/>
      <c r="D1" s="200"/>
      <c r="E1" s="200"/>
      <c r="F1" s="200"/>
    </row>
    <row r="2" spans="1:6" x14ac:dyDescent="0.25">
      <c r="A2" s="202" t="str">
        <f>'Formato 1'!A2</f>
        <v xml:space="preserve"> Comité Municipal de Agua Potable y Alcantarillado de Juventino Rosas</v>
      </c>
      <c r="B2" s="203"/>
      <c r="C2" s="203"/>
      <c r="D2" s="203"/>
      <c r="E2" s="203"/>
      <c r="F2" s="204"/>
    </row>
    <row r="3" spans="1:6" x14ac:dyDescent="0.25">
      <c r="A3" s="205" t="s">
        <v>498</v>
      </c>
      <c r="B3" s="206"/>
      <c r="C3" s="206"/>
      <c r="D3" s="206"/>
      <c r="E3" s="206"/>
      <c r="F3" s="207"/>
    </row>
    <row r="4" spans="1:6" ht="30" x14ac:dyDescent="0.25">
      <c r="A4" s="100" t="s">
        <v>5</v>
      </c>
      <c r="B4" s="7" t="s">
        <v>499</v>
      </c>
      <c r="C4" s="31" t="s">
        <v>500</v>
      </c>
      <c r="D4" s="31" t="s">
        <v>501</v>
      </c>
      <c r="E4" s="31" t="s">
        <v>502</v>
      </c>
      <c r="F4" s="31" t="s">
        <v>503</v>
      </c>
    </row>
    <row r="5" spans="1:6" ht="15.75" customHeight="1" x14ac:dyDescent="0.25">
      <c r="A5" s="104" t="s">
        <v>504</v>
      </c>
      <c r="B5" s="109"/>
      <c r="C5" s="109"/>
      <c r="D5" s="109"/>
      <c r="E5" s="109"/>
      <c r="F5" s="109"/>
    </row>
    <row r="6" spans="1:6" ht="30" x14ac:dyDescent="0.25">
      <c r="A6" s="107" t="s">
        <v>505</v>
      </c>
      <c r="B6" s="106"/>
      <c r="C6" s="106"/>
      <c r="D6" s="106"/>
      <c r="E6" s="106"/>
      <c r="F6" s="106"/>
    </row>
    <row r="7" spans="1:6" ht="15.75" customHeight="1" x14ac:dyDescent="0.25">
      <c r="A7" s="107" t="s">
        <v>506</v>
      </c>
      <c r="B7" s="106"/>
      <c r="C7" s="106"/>
      <c r="D7" s="106"/>
      <c r="E7" s="106"/>
      <c r="F7" s="106"/>
    </row>
    <row r="8" spans="1:6" x14ac:dyDescent="0.25">
      <c r="A8" s="108"/>
      <c r="B8" s="106"/>
      <c r="C8" s="106"/>
      <c r="D8" s="106"/>
      <c r="E8" s="106"/>
      <c r="F8" s="106"/>
    </row>
    <row r="9" spans="1:6" x14ac:dyDescent="0.25">
      <c r="A9" s="113" t="s">
        <v>507</v>
      </c>
      <c r="B9" s="106"/>
      <c r="C9" s="106"/>
      <c r="D9" s="106"/>
      <c r="E9" s="106"/>
      <c r="F9" s="106"/>
    </row>
    <row r="10" spans="1:6" x14ac:dyDescent="0.25">
      <c r="A10" s="107" t="s">
        <v>508</v>
      </c>
      <c r="B10" s="116"/>
      <c r="C10" s="116"/>
      <c r="D10" s="116"/>
      <c r="E10" s="116"/>
      <c r="F10" s="116"/>
    </row>
    <row r="11" spans="1:6" x14ac:dyDescent="0.25">
      <c r="A11" s="55" t="s">
        <v>509</v>
      </c>
      <c r="B11" s="116"/>
      <c r="C11" s="116"/>
      <c r="D11" s="116"/>
      <c r="E11" s="116"/>
      <c r="F11" s="116"/>
    </row>
    <row r="12" spans="1:6" x14ac:dyDescent="0.25">
      <c r="A12" s="55" t="s">
        <v>510</v>
      </c>
      <c r="B12" s="116"/>
      <c r="C12" s="116"/>
      <c r="D12" s="116"/>
      <c r="E12" s="116"/>
      <c r="F12" s="116"/>
    </row>
    <row r="13" spans="1:6" x14ac:dyDescent="0.25">
      <c r="A13" s="55" t="s">
        <v>511</v>
      </c>
      <c r="B13" s="116"/>
      <c r="C13" s="116"/>
      <c r="D13" s="116"/>
      <c r="E13" s="116"/>
      <c r="F13" s="116"/>
    </row>
    <row r="14" spans="1:6" x14ac:dyDescent="0.25">
      <c r="A14" s="107" t="s">
        <v>512</v>
      </c>
      <c r="B14" s="116"/>
      <c r="C14" s="116"/>
      <c r="D14" s="116"/>
      <c r="E14" s="116"/>
      <c r="F14" s="116"/>
    </row>
    <row r="15" spans="1:6" x14ac:dyDescent="0.25">
      <c r="A15" s="55" t="s">
        <v>509</v>
      </c>
      <c r="B15" s="116"/>
      <c r="C15" s="116"/>
      <c r="D15" s="116"/>
      <c r="E15" s="116"/>
      <c r="F15" s="116"/>
    </row>
    <row r="16" spans="1:6" x14ac:dyDescent="0.25">
      <c r="A16" s="55" t="s">
        <v>510</v>
      </c>
      <c r="B16" s="117"/>
      <c r="C16" s="117"/>
      <c r="D16" s="117"/>
      <c r="E16" s="117"/>
      <c r="F16" s="117"/>
    </row>
    <row r="17" spans="1:6" x14ac:dyDescent="0.25">
      <c r="A17" s="55" t="s">
        <v>511</v>
      </c>
      <c r="B17" s="118"/>
      <c r="C17" s="118"/>
      <c r="D17" s="118"/>
      <c r="E17" s="118"/>
      <c r="F17" s="118"/>
    </row>
    <row r="18" spans="1:6" x14ac:dyDescent="0.25">
      <c r="A18" s="107" t="s">
        <v>513</v>
      </c>
      <c r="B18" s="118"/>
      <c r="C18" s="118"/>
      <c r="D18" s="118"/>
      <c r="E18" s="118"/>
      <c r="F18" s="118"/>
    </row>
    <row r="19" spans="1:6" x14ac:dyDescent="0.25">
      <c r="A19" s="107" t="s">
        <v>514</v>
      </c>
      <c r="B19" s="118"/>
      <c r="C19" s="118"/>
      <c r="D19" s="118"/>
      <c r="E19" s="118"/>
      <c r="F19" s="118"/>
    </row>
    <row r="20" spans="1:6" x14ac:dyDescent="0.25">
      <c r="A20" s="107" t="s">
        <v>515</v>
      </c>
      <c r="B20" s="119"/>
      <c r="C20" s="119"/>
      <c r="D20" s="119"/>
      <c r="E20" s="119"/>
      <c r="F20" s="119"/>
    </row>
    <row r="21" spans="1:6" x14ac:dyDescent="0.25">
      <c r="A21" s="107" t="s">
        <v>516</v>
      </c>
      <c r="B21" s="119"/>
      <c r="C21" s="119"/>
      <c r="D21" s="119"/>
      <c r="E21" s="119"/>
      <c r="F21" s="119"/>
    </row>
    <row r="22" spans="1:6" x14ac:dyDescent="0.25">
      <c r="A22" s="107" t="s">
        <v>517</v>
      </c>
      <c r="B22" s="119"/>
      <c r="C22" s="119"/>
      <c r="D22" s="119"/>
      <c r="E22" s="119"/>
      <c r="F22" s="119"/>
    </row>
    <row r="23" spans="1:6" x14ac:dyDescent="0.25">
      <c r="A23" s="107" t="s">
        <v>518</v>
      </c>
      <c r="B23" s="119"/>
      <c r="C23" s="119"/>
      <c r="D23" s="119"/>
      <c r="E23" s="119"/>
      <c r="F23" s="119"/>
    </row>
    <row r="24" spans="1:6" x14ac:dyDescent="0.25">
      <c r="A24" s="107" t="s">
        <v>519</v>
      </c>
      <c r="B24" s="111"/>
      <c r="C24" s="111"/>
      <c r="D24" s="111"/>
      <c r="E24" s="111"/>
      <c r="F24" s="111"/>
    </row>
    <row r="25" spans="1:6" x14ac:dyDescent="0.25">
      <c r="A25" s="107" t="s">
        <v>520</v>
      </c>
      <c r="B25" s="111"/>
      <c r="C25" s="111"/>
      <c r="D25" s="111"/>
      <c r="E25" s="111"/>
      <c r="F25" s="111"/>
    </row>
    <row r="26" spans="1:6" x14ac:dyDescent="0.25">
      <c r="A26" s="108"/>
      <c r="B26" s="112"/>
      <c r="C26" s="112"/>
      <c r="D26" s="112"/>
      <c r="E26" s="112"/>
      <c r="F26" s="112"/>
    </row>
    <row r="27" spans="1:6" ht="14.45" customHeight="1" x14ac:dyDescent="0.25">
      <c r="A27" s="113" t="s">
        <v>521</v>
      </c>
      <c r="B27" s="110"/>
      <c r="C27" s="110"/>
      <c r="D27" s="110"/>
      <c r="E27" s="110"/>
      <c r="F27" s="110"/>
    </row>
    <row r="28" spans="1:6" x14ac:dyDescent="0.25">
      <c r="A28" s="107" t="s">
        <v>522</v>
      </c>
      <c r="B28" s="73"/>
      <c r="C28" s="73"/>
      <c r="D28" s="73"/>
      <c r="E28" s="73"/>
      <c r="F28" s="73"/>
    </row>
    <row r="29" spans="1:6" x14ac:dyDescent="0.25">
      <c r="A29" s="103"/>
      <c r="B29" s="46"/>
      <c r="C29" s="46"/>
      <c r="D29" s="46"/>
      <c r="E29" s="46"/>
      <c r="F29" s="46"/>
    </row>
    <row r="30" spans="1:6" x14ac:dyDescent="0.25">
      <c r="A30" s="114" t="s">
        <v>523</v>
      </c>
      <c r="B30" s="46"/>
      <c r="C30" s="46"/>
      <c r="D30" s="46"/>
      <c r="E30" s="46"/>
      <c r="F30" s="46"/>
    </row>
    <row r="31" spans="1:6" x14ac:dyDescent="0.25">
      <c r="A31" s="115" t="s">
        <v>508</v>
      </c>
      <c r="B31" s="73"/>
      <c r="C31" s="73"/>
      <c r="D31" s="73"/>
      <c r="E31" s="73"/>
      <c r="F31" s="73"/>
    </row>
    <row r="32" spans="1:6" x14ac:dyDescent="0.25">
      <c r="A32" s="115" t="s">
        <v>512</v>
      </c>
      <c r="B32" s="73"/>
      <c r="C32" s="73"/>
      <c r="D32" s="73"/>
      <c r="E32" s="73"/>
      <c r="F32" s="73"/>
    </row>
    <row r="33" spans="1:6" x14ac:dyDescent="0.25">
      <c r="A33" s="115" t="s">
        <v>524</v>
      </c>
      <c r="B33" s="73"/>
      <c r="C33" s="73"/>
      <c r="D33" s="73"/>
      <c r="E33" s="73"/>
      <c r="F33" s="73"/>
    </row>
    <row r="34" spans="1:6" x14ac:dyDescent="0.25">
      <c r="A34" s="103"/>
      <c r="B34" s="46"/>
      <c r="C34" s="46"/>
      <c r="D34" s="46"/>
      <c r="E34" s="46"/>
      <c r="F34" s="46"/>
    </row>
    <row r="35" spans="1:6" x14ac:dyDescent="0.25">
      <c r="A35" s="114" t="s">
        <v>525</v>
      </c>
      <c r="B35" s="46"/>
      <c r="C35" s="46"/>
      <c r="D35" s="46"/>
      <c r="E35" s="46"/>
      <c r="F35" s="46"/>
    </row>
    <row r="36" spans="1:6" x14ac:dyDescent="0.25">
      <c r="A36" s="115" t="s">
        <v>526</v>
      </c>
      <c r="B36" s="46"/>
      <c r="C36" s="46"/>
      <c r="D36" s="46"/>
      <c r="E36" s="46"/>
      <c r="F36" s="46"/>
    </row>
    <row r="37" spans="1:6" x14ac:dyDescent="0.25">
      <c r="A37" s="115" t="s">
        <v>527</v>
      </c>
      <c r="B37" s="46"/>
      <c r="C37" s="46"/>
      <c r="D37" s="46"/>
      <c r="E37" s="46"/>
      <c r="F37" s="46"/>
    </row>
    <row r="38" spans="1:6" x14ac:dyDescent="0.25">
      <c r="A38" s="115" t="s">
        <v>528</v>
      </c>
      <c r="B38" s="46"/>
      <c r="C38" s="46"/>
      <c r="D38" s="46"/>
      <c r="E38" s="46"/>
      <c r="F38" s="46"/>
    </row>
    <row r="39" spans="1:6" x14ac:dyDescent="0.25">
      <c r="A39" s="103"/>
      <c r="B39" s="46"/>
      <c r="C39" s="46"/>
      <c r="D39" s="46"/>
      <c r="E39" s="46"/>
      <c r="F39" s="46"/>
    </row>
    <row r="40" spans="1:6" x14ac:dyDescent="0.25">
      <c r="A40" s="114" t="s">
        <v>529</v>
      </c>
      <c r="B40" s="46"/>
      <c r="C40" s="46"/>
      <c r="D40" s="46"/>
      <c r="E40" s="46"/>
      <c r="F40" s="46"/>
    </row>
    <row r="41" spans="1:6" x14ac:dyDescent="0.25">
      <c r="A41" s="103"/>
      <c r="B41" s="46"/>
      <c r="C41" s="46"/>
      <c r="D41" s="46"/>
      <c r="E41" s="46"/>
      <c r="F41" s="46"/>
    </row>
    <row r="42" spans="1:6" x14ac:dyDescent="0.25">
      <c r="A42" s="114" t="s">
        <v>530</v>
      </c>
      <c r="B42" s="46"/>
      <c r="C42" s="46"/>
      <c r="D42" s="46"/>
      <c r="E42" s="46"/>
      <c r="F42" s="46"/>
    </row>
    <row r="43" spans="1:6" x14ac:dyDescent="0.25">
      <c r="A43" s="115" t="s">
        <v>531</v>
      </c>
      <c r="B43" s="73"/>
      <c r="C43" s="73"/>
      <c r="D43" s="73"/>
      <c r="E43" s="73"/>
      <c r="F43" s="73"/>
    </row>
    <row r="44" spans="1:6" x14ac:dyDescent="0.25">
      <c r="A44" s="115" t="s">
        <v>532</v>
      </c>
      <c r="B44" s="73"/>
      <c r="C44" s="73"/>
      <c r="D44" s="73"/>
      <c r="E44" s="73"/>
      <c r="F44" s="73"/>
    </row>
    <row r="45" spans="1:6" x14ac:dyDescent="0.25">
      <c r="A45" s="115" t="s">
        <v>533</v>
      </c>
      <c r="B45" s="73"/>
      <c r="C45" s="73"/>
      <c r="D45" s="73"/>
      <c r="E45" s="73"/>
      <c r="F45" s="73"/>
    </row>
    <row r="46" spans="1:6" x14ac:dyDescent="0.25">
      <c r="A46" s="103"/>
      <c r="B46" s="46"/>
      <c r="C46" s="46"/>
      <c r="D46" s="46"/>
      <c r="E46" s="46"/>
      <c r="F46" s="46"/>
    </row>
    <row r="47" spans="1:6" ht="30" x14ac:dyDescent="0.25">
      <c r="A47" s="114" t="s">
        <v>534</v>
      </c>
      <c r="B47" s="46"/>
      <c r="C47" s="46"/>
      <c r="D47" s="46"/>
      <c r="E47" s="46"/>
      <c r="F47" s="46"/>
    </row>
    <row r="48" spans="1:6" x14ac:dyDescent="0.25">
      <c r="A48" s="115" t="s">
        <v>532</v>
      </c>
      <c r="B48" s="73"/>
      <c r="C48" s="73"/>
      <c r="D48" s="73"/>
      <c r="E48" s="73"/>
      <c r="F48" s="73"/>
    </row>
    <row r="49" spans="1:6" x14ac:dyDescent="0.25">
      <c r="A49" s="115" t="s">
        <v>533</v>
      </c>
      <c r="B49" s="73"/>
      <c r="C49" s="73"/>
      <c r="D49" s="73"/>
      <c r="E49" s="73"/>
      <c r="F49" s="73"/>
    </row>
    <row r="50" spans="1:6" x14ac:dyDescent="0.25">
      <c r="A50" s="103"/>
      <c r="B50" s="46"/>
      <c r="C50" s="46"/>
      <c r="D50" s="46"/>
      <c r="E50" s="46"/>
      <c r="F50" s="46"/>
    </row>
    <row r="51" spans="1:6" x14ac:dyDescent="0.25">
      <c r="A51" s="114" t="s">
        <v>535</v>
      </c>
      <c r="B51" s="46"/>
      <c r="C51" s="46"/>
      <c r="D51" s="46"/>
      <c r="E51" s="46"/>
      <c r="F51" s="46"/>
    </row>
    <row r="52" spans="1:6" x14ac:dyDescent="0.25">
      <c r="A52" s="115" t="s">
        <v>532</v>
      </c>
      <c r="B52" s="73"/>
      <c r="C52" s="73"/>
      <c r="D52" s="73"/>
      <c r="E52" s="73"/>
      <c r="F52" s="73"/>
    </row>
    <row r="53" spans="1:6" x14ac:dyDescent="0.25">
      <c r="A53" s="115" t="s">
        <v>533</v>
      </c>
      <c r="B53" s="73"/>
      <c r="C53" s="73"/>
      <c r="D53" s="73"/>
      <c r="E53" s="73"/>
      <c r="F53" s="73"/>
    </row>
    <row r="54" spans="1:6" x14ac:dyDescent="0.25">
      <c r="A54" s="115" t="s">
        <v>536</v>
      </c>
      <c r="B54" s="73"/>
      <c r="C54" s="73"/>
      <c r="D54" s="73"/>
      <c r="E54" s="73"/>
      <c r="F54" s="73"/>
    </row>
    <row r="55" spans="1:6" x14ac:dyDescent="0.25">
      <c r="A55" s="103"/>
      <c r="B55" s="46"/>
      <c r="C55" s="46"/>
      <c r="D55" s="46"/>
      <c r="E55" s="46"/>
      <c r="F55" s="46"/>
    </row>
    <row r="56" spans="1:6" x14ac:dyDescent="0.25">
      <c r="A56" s="114" t="s">
        <v>537</v>
      </c>
      <c r="B56" s="46"/>
      <c r="C56" s="46"/>
      <c r="D56" s="46"/>
      <c r="E56" s="46"/>
      <c r="F56" s="46"/>
    </row>
    <row r="57" spans="1:6" x14ac:dyDescent="0.25">
      <c r="A57" s="115" t="s">
        <v>532</v>
      </c>
      <c r="B57" s="73"/>
      <c r="C57" s="73"/>
      <c r="D57" s="73"/>
      <c r="E57" s="73"/>
      <c r="F57" s="73"/>
    </row>
    <row r="58" spans="1:6" x14ac:dyDescent="0.25">
      <c r="A58" s="115" t="s">
        <v>533</v>
      </c>
      <c r="B58" s="73"/>
      <c r="C58" s="73"/>
      <c r="D58" s="73"/>
      <c r="E58" s="73"/>
      <c r="F58" s="73"/>
    </row>
    <row r="59" spans="1:6" x14ac:dyDescent="0.25">
      <c r="A59" s="103"/>
      <c r="B59" s="46"/>
      <c r="C59" s="46"/>
      <c r="D59" s="46"/>
      <c r="E59" s="46"/>
      <c r="F59" s="46"/>
    </row>
    <row r="60" spans="1:6" x14ac:dyDescent="0.25">
      <c r="A60" s="114" t="s">
        <v>538</v>
      </c>
      <c r="B60" s="46"/>
      <c r="C60" s="46"/>
      <c r="D60" s="46"/>
      <c r="E60" s="46"/>
      <c r="F60" s="46"/>
    </row>
    <row r="61" spans="1:6" x14ac:dyDescent="0.25">
      <c r="A61" s="115" t="s">
        <v>539</v>
      </c>
      <c r="B61" s="102"/>
      <c r="C61" s="102"/>
      <c r="D61" s="102"/>
      <c r="E61" s="102"/>
      <c r="F61" s="102"/>
    </row>
    <row r="62" spans="1:6" x14ac:dyDescent="0.25">
      <c r="A62" s="115" t="s">
        <v>540</v>
      </c>
      <c r="B62" s="120"/>
      <c r="C62" s="120"/>
      <c r="D62" s="120"/>
      <c r="E62" s="120"/>
      <c r="F62" s="120"/>
    </row>
    <row r="63" spans="1:6" x14ac:dyDescent="0.25">
      <c r="A63" s="103"/>
      <c r="B63" s="102"/>
      <c r="C63" s="102"/>
      <c r="D63" s="102"/>
      <c r="E63" s="102"/>
      <c r="F63" s="102"/>
    </row>
    <row r="64" spans="1:6" x14ac:dyDescent="0.25">
      <c r="A64" s="114" t="s">
        <v>541</v>
      </c>
      <c r="B64" s="102"/>
      <c r="C64" s="102"/>
      <c r="D64" s="102"/>
      <c r="E64" s="102"/>
      <c r="F64" s="102"/>
    </row>
    <row r="65" spans="1:6" x14ac:dyDescent="0.25">
      <c r="A65" s="115" t="s">
        <v>542</v>
      </c>
      <c r="B65" s="102"/>
      <c r="C65" s="102"/>
      <c r="D65" s="102"/>
      <c r="E65" s="102"/>
      <c r="F65" s="102"/>
    </row>
    <row r="66" spans="1:6" x14ac:dyDescent="0.25">
      <c r="A66" s="115" t="s">
        <v>543</v>
      </c>
      <c r="B66" s="103"/>
      <c r="C66" s="46"/>
      <c r="D66" s="103"/>
      <c r="E66" s="103"/>
      <c r="F66" s="103"/>
    </row>
    <row r="67" spans="1:6" x14ac:dyDescent="0.25">
      <c r="A67" s="47"/>
      <c r="B67" s="47"/>
      <c r="C67" s="47"/>
      <c r="D67" s="47"/>
      <c r="E67" s="47"/>
      <c r="F67" s="47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45"/>
  <sheetViews>
    <sheetView showGridLines="0" zoomScale="75" zoomScaleNormal="75" workbookViewId="0">
      <selection sqref="A1:H47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99" t="s">
        <v>123</v>
      </c>
      <c r="B1" s="200"/>
      <c r="C1" s="200"/>
      <c r="D1" s="200"/>
      <c r="E1" s="200"/>
      <c r="F1" s="200"/>
      <c r="G1" s="200"/>
      <c r="H1" s="201"/>
    </row>
    <row r="2" spans="1:8" x14ac:dyDescent="0.25">
      <c r="A2" s="202" t="str">
        <f>'Formato 1'!A2</f>
        <v xml:space="preserve"> Comité Municipal de Agua Potable y Alcantarillado de Juventino Rosas</v>
      </c>
      <c r="B2" s="203"/>
      <c r="C2" s="203"/>
      <c r="D2" s="203"/>
      <c r="E2" s="203"/>
      <c r="F2" s="203"/>
      <c r="G2" s="203"/>
      <c r="H2" s="204"/>
    </row>
    <row r="3" spans="1:8" ht="15" customHeight="1" x14ac:dyDescent="0.25">
      <c r="A3" s="205" t="s">
        <v>124</v>
      </c>
      <c r="B3" s="206"/>
      <c r="C3" s="206"/>
      <c r="D3" s="206"/>
      <c r="E3" s="206"/>
      <c r="F3" s="206"/>
      <c r="G3" s="206"/>
      <c r="H3" s="207"/>
    </row>
    <row r="4" spans="1:8" ht="15" customHeight="1" x14ac:dyDescent="0.25">
      <c r="A4" s="205" t="s">
        <v>547</v>
      </c>
      <c r="B4" s="206"/>
      <c r="C4" s="206"/>
      <c r="D4" s="206"/>
      <c r="E4" s="206"/>
      <c r="F4" s="206"/>
      <c r="G4" s="206"/>
      <c r="H4" s="207"/>
    </row>
    <row r="5" spans="1:8" x14ac:dyDescent="0.25">
      <c r="A5" s="209" t="s">
        <v>2</v>
      </c>
      <c r="B5" s="210"/>
      <c r="C5" s="210"/>
      <c r="D5" s="210"/>
      <c r="E5" s="210"/>
      <c r="F5" s="210"/>
      <c r="G5" s="210"/>
      <c r="H5" s="211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2"/>
      <c r="B7" s="83"/>
      <c r="C7" s="83"/>
      <c r="D7" s="83"/>
      <c r="E7" s="83"/>
      <c r="F7" s="83"/>
      <c r="G7" s="83"/>
      <c r="H7" s="83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4" t="s">
        <v>133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</row>
    <row r="10" spans="1:8" ht="17.25" customHeight="1" x14ac:dyDescent="0.25">
      <c r="A10" s="85" t="s">
        <v>134</v>
      </c>
      <c r="B10" s="86">
        <v>0</v>
      </c>
      <c r="C10" s="40">
        <v>0</v>
      </c>
      <c r="D10" s="86">
        <v>0</v>
      </c>
      <c r="E10" s="86">
        <v>0</v>
      </c>
      <c r="F10" s="86">
        <v>0</v>
      </c>
      <c r="G10" s="86">
        <v>0</v>
      </c>
      <c r="H10" s="86">
        <v>0</v>
      </c>
    </row>
    <row r="11" spans="1:8" x14ac:dyDescent="0.25">
      <c r="A11" s="85" t="s">
        <v>135</v>
      </c>
      <c r="B11" s="86">
        <v>0</v>
      </c>
      <c r="C11" s="40">
        <v>0</v>
      </c>
      <c r="D11" s="86">
        <v>0</v>
      </c>
      <c r="E11" s="86">
        <v>0</v>
      </c>
      <c r="F11" s="86">
        <v>0</v>
      </c>
      <c r="G11" s="40">
        <v>0</v>
      </c>
      <c r="H11" s="40">
        <v>0</v>
      </c>
    </row>
    <row r="12" spans="1:8" ht="16.5" customHeight="1" x14ac:dyDescent="0.25">
      <c r="A12" s="85" t="s">
        <v>136</v>
      </c>
      <c r="B12" s="86">
        <v>0</v>
      </c>
      <c r="C12" s="40">
        <v>0</v>
      </c>
      <c r="D12" s="86">
        <v>0</v>
      </c>
      <c r="E12" s="86">
        <v>0</v>
      </c>
      <c r="F12" s="86">
        <v>0</v>
      </c>
      <c r="G12" s="40">
        <v>0</v>
      </c>
      <c r="H12" s="40">
        <v>0</v>
      </c>
    </row>
    <row r="13" spans="1:8" x14ac:dyDescent="0.25">
      <c r="A13" s="84" t="s">
        <v>137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</row>
    <row r="14" spans="1:8" x14ac:dyDescent="0.25">
      <c r="A14" s="85" t="s">
        <v>138</v>
      </c>
      <c r="B14" s="86">
        <v>0</v>
      </c>
      <c r="C14" s="40">
        <v>0</v>
      </c>
      <c r="D14" s="86">
        <v>0</v>
      </c>
      <c r="E14" s="86">
        <v>0</v>
      </c>
      <c r="F14" s="86">
        <v>0</v>
      </c>
      <c r="G14" s="40">
        <v>0</v>
      </c>
      <c r="H14" s="40">
        <v>0</v>
      </c>
    </row>
    <row r="15" spans="1:8" ht="15" customHeight="1" x14ac:dyDescent="0.25">
      <c r="A15" s="85" t="s">
        <v>139</v>
      </c>
      <c r="B15" s="86">
        <v>0</v>
      </c>
      <c r="C15" s="40">
        <v>0</v>
      </c>
      <c r="D15" s="86">
        <v>0</v>
      </c>
      <c r="E15" s="86">
        <v>0</v>
      </c>
      <c r="F15" s="86">
        <v>0</v>
      </c>
      <c r="G15" s="40">
        <v>0</v>
      </c>
      <c r="H15" s="40">
        <v>0</v>
      </c>
    </row>
    <row r="16" spans="1:8" x14ac:dyDescent="0.25">
      <c r="A16" s="85" t="s">
        <v>140</v>
      </c>
      <c r="B16" s="86">
        <v>0</v>
      </c>
      <c r="C16" s="40">
        <v>0</v>
      </c>
      <c r="D16" s="86">
        <v>0</v>
      </c>
      <c r="E16" s="86">
        <v>0</v>
      </c>
      <c r="F16" s="86">
        <v>0</v>
      </c>
      <c r="G16" s="40">
        <v>0</v>
      </c>
      <c r="H16" s="40">
        <v>0</v>
      </c>
    </row>
    <row r="17" spans="1:8" x14ac:dyDescent="0.25">
      <c r="A17" s="87"/>
      <c r="B17" s="73"/>
      <c r="C17" s="73"/>
      <c r="D17" s="73"/>
      <c r="E17" s="73"/>
      <c r="F17" s="73"/>
      <c r="G17" s="73"/>
      <c r="H17" s="73"/>
    </row>
    <row r="18" spans="1:8" x14ac:dyDescent="0.25">
      <c r="A18" s="8" t="s">
        <v>141</v>
      </c>
      <c r="B18" s="130">
        <v>6559238.8399999999</v>
      </c>
      <c r="C18" s="131"/>
      <c r="D18" s="131"/>
      <c r="E18" s="131"/>
      <c r="F18" s="165">
        <v>6639999.5099999998</v>
      </c>
      <c r="G18" s="88"/>
      <c r="H18" s="88"/>
    </row>
    <row r="19" spans="1:8" ht="16.5" customHeight="1" x14ac:dyDescent="0.25">
      <c r="A19" s="87"/>
      <c r="B19" s="132"/>
      <c r="C19" s="132"/>
      <c r="D19" s="132"/>
      <c r="E19" s="132"/>
      <c r="F19" s="166"/>
      <c r="G19" s="73"/>
      <c r="H19" s="73"/>
    </row>
    <row r="20" spans="1:8" ht="14.45" customHeight="1" x14ac:dyDescent="0.25">
      <c r="A20" s="8" t="s">
        <v>142</v>
      </c>
      <c r="B20" s="130">
        <v>6559238.8399999999</v>
      </c>
      <c r="C20" s="130">
        <v>0</v>
      </c>
      <c r="D20" s="130">
        <v>0</v>
      </c>
      <c r="E20" s="130">
        <v>0</v>
      </c>
      <c r="F20" s="165">
        <f>F8+F18</f>
        <v>6639999.5099999998</v>
      </c>
      <c r="G20" s="4">
        <v>0</v>
      </c>
      <c r="H20" s="4">
        <v>0</v>
      </c>
    </row>
    <row r="21" spans="1:8" ht="16.5" customHeight="1" x14ac:dyDescent="0.25">
      <c r="A21" s="87"/>
      <c r="B21" s="42"/>
      <c r="C21" s="42"/>
      <c r="D21" s="42"/>
      <c r="E21" s="42"/>
      <c r="F21" s="42"/>
      <c r="G21" s="42"/>
      <c r="H21" s="42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89" t="s">
        <v>144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</row>
    <row r="24" spans="1:8" ht="15" customHeight="1" x14ac:dyDescent="0.25">
      <c r="A24" s="89" t="s">
        <v>145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</row>
    <row r="25" spans="1:8" x14ac:dyDescent="0.25">
      <c r="A25" s="89" t="s">
        <v>146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</row>
    <row r="26" spans="1:8" ht="16.5" customHeight="1" x14ac:dyDescent="0.25">
      <c r="A26" s="9"/>
      <c r="B26" s="42"/>
      <c r="C26" s="42"/>
      <c r="D26" s="42"/>
      <c r="E26" s="42"/>
      <c r="F26" s="42"/>
      <c r="G26" s="42"/>
      <c r="H26" s="42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89" t="s">
        <v>148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</row>
    <row r="29" spans="1:8" ht="15" customHeight="1" x14ac:dyDescent="0.25">
      <c r="A29" s="89" t="s">
        <v>149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</row>
    <row r="30" spans="1:8" ht="15.75" customHeight="1" x14ac:dyDescent="0.25">
      <c r="A30" s="89" t="s">
        <v>150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</row>
    <row r="31" spans="1:8" ht="15" customHeight="1" x14ac:dyDescent="0.25">
      <c r="A31" s="10" t="s">
        <v>151</v>
      </c>
      <c r="B31" s="47"/>
      <c r="C31" s="47"/>
      <c r="D31" s="47"/>
      <c r="E31" s="47"/>
      <c r="F31" s="47"/>
      <c r="G31" s="47"/>
      <c r="H31" s="47"/>
    </row>
    <row r="32" spans="1:8" x14ac:dyDescent="0.25">
      <c r="A32" s="53"/>
    </row>
    <row r="33" spans="1:8" ht="14.45" customHeight="1" x14ac:dyDescent="0.25">
      <c r="A33" s="212" t="s">
        <v>152</v>
      </c>
      <c r="B33" s="212"/>
      <c r="C33" s="212"/>
      <c r="D33" s="212"/>
      <c r="E33" s="212"/>
      <c r="F33" s="212"/>
      <c r="G33" s="212"/>
      <c r="H33" s="212"/>
    </row>
    <row r="34" spans="1:8" ht="14.45" customHeight="1" x14ac:dyDescent="0.25">
      <c r="A34" s="212"/>
      <c r="B34" s="212"/>
      <c r="C34" s="212"/>
      <c r="D34" s="212"/>
      <c r="E34" s="212"/>
      <c r="F34" s="212"/>
      <c r="G34" s="212"/>
      <c r="H34" s="212"/>
    </row>
    <row r="35" spans="1:8" ht="14.45" customHeight="1" x14ac:dyDescent="0.25">
      <c r="A35" s="212"/>
      <c r="B35" s="212"/>
      <c r="C35" s="212"/>
      <c r="D35" s="212"/>
      <c r="E35" s="212"/>
      <c r="F35" s="212"/>
      <c r="G35" s="212"/>
      <c r="H35" s="212"/>
    </row>
    <row r="36" spans="1:8" ht="14.45" customHeight="1" x14ac:dyDescent="0.25">
      <c r="A36" s="212"/>
      <c r="B36" s="212"/>
      <c r="C36" s="212"/>
      <c r="D36" s="212"/>
      <c r="E36" s="212"/>
      <c r="F36" s="212"/>
      <c r="G36" s="212"/>
      <c r="H36" s="212"/>
    </row>
    <row r="37" spans="1:8" ht="14.45" customHeight="1" x14ac:dyDescent="0.25">
      <c r="A37" s="212"/>
      <c r="B37" s="212"/>
      <c r="C37" s="212"/>
      <c r="D37" s="212"/>
      <c r="E37" s="212"/>
      <c r="F37" s="212"/>
      <c r="G37" s="212"/>
      <c r="H37" s="212"/>
    </row>
    <row r="38" spans="1:8" x14ac:dyDescent="0.25">
      <c r="A38" s="53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8"/>
      <c r="B40" s="46"/>
      <c r="C40" s="46"/>
      <c r="D40" s="46"/>
      <c r="E40" s="46"/>
      <c r="F40" s="46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89" t="s">
        <v>160</v>
      </c>
      <c r="B42" s="40">
        <v>0</v>
      </c>
      <c r="C42" s="40">
        <v>0</v>
      </c>
      <c r="D42" s="40">
        <v>0</v>
      </c>
      <c r="E42" s="40">
        <v>0</v>
      </c>
      <c r="F42" s="40">
        <v>0</v>
      </c>
      <c r="G42" s="56"/>
    </row>
    <row r="43" spans="1:8" x14ac:dyDescent="0.25">
      <c r="A43" s="89" t="s">
        <v>161</v>
      </c>
      <c r="B43" s="40">
        <v>0</v>
      </c>
      <c r="C43" s="40">
        <v>0</v>
      </c>
      <c r="D43" s="40">
        <v>0</v>
      </c>
      <c r="E43" s="40">
        <v>0</v>
      </c>
      <c r="F43" s="40">
        <v>0</v>
      </c>
      <c r="G43" s="56"/>
    </row>
    <row r="44" spans="1:8" x14ac:dyDescent="0.25">
      <c r="A44" s="89" t="s">
        <v>162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56"/>
    </row>
    <row r="45" spans="1:8" x14ac:dyDescent="0.25">
      <c r="A45" s="11" t="s">
        <v>151</v>
      </c>
      <c r="B45" s="47"/>
      <c r="C45" s="47"/>
      <c r="D45" s="47"/>
      <c r="E45" s="47"/>
      <c r="F45" s="47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G11:H21 B17:B30 C8:C22 D17:F21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21"/>
  <sheetViews>
    <sheetView showGridLines="0" zoomScale="75" zoomScaleNormal="75" workbookViewId="0">
      <selection activeCell="A21" sqref="A1:K21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99" t="s">
        <v>163</v>
      </c>
      <c r="B1" s="200"/>
      <c r="C1" s="200"/>
      <c r="D1" s="200"/>
      <c r="E1" s="200"/>
      <c r="F1" s="200"/>
      <c r="G1" s="200"/>
      <c r="H1" s="200"/>
      <c r="I1" s="200"/>
      <c r="J1" s="200"/>
      <c r="K1" s="201"/>
    </row>
    <row r="2" spans="1:11" ht="14.45" customHeight="1" x14ac:dyDescent="0.25">
      <c r="A2" s="202" t="str">
        <f>'Formato 1'!A2</f>
        <v xml:space="preserve"> Comité Municipal de Agua Potable y Alcantarillado de Juventino Rosas</v>
      </c>
      <c r="B2" s="203"/>
      <c r="C2" s="203"/>
      <c r="D2" s="203"/>
      <c r="E2" s="203"/>
      <c r="F2" s="203"/>
      <c r="G2" s="203"/>
      <c r="H2" s="203"/>
      <c r="I2" s="203"/>
      <c r="J2" s="203"/>
      <c r="K2" s="204"/>
    </row>
    <row r="3" spans="1:11" x14ac:dyDescent="0.25">
      <c r="A3" s="205" t="s">
        <v>164</v>
      </c>
      <c r="B3" s="206"/>
      <c r="C3" s="206"/>
      <c r="D3" s="206"/>
      <c r="E3" s="206"/>
      <c r="F3" s="206"/>
      <c r="G3" s="206"/>
      <c r="H3" s="206"/>
      <c r="I3" s="206"/>
      <c r="J3" s="206"/>
      <c r="K3" s="207"/>
    </row>
    <row r="4" spans="1:11" x14ac:dyDescent="0.25">
      <c r="A4" s="205" t="str">
        <f>'Formato 2'!A4</f>
        <v>Al 31 de diciembre de 2025 y al 30 de  Junio de 2026</v>
      </c>
      <c r="B4" s="206"/>
      <c r="C4" s="206"/>
      <c r="D4" s="206"/>
      <c r="E4" s="206"/>
      <c r="F4" s="206"/>
      <c r="G4" s="206"/>
      <c r="H4" s="206"/>
      <c r="I4" s="206"/>
      <c r="J4" s="206"/>
      <c r="K4" s="207"/>
    </row>
    <row r="5" spans="1:11" x14ac:dyDescent="0.25">
      <c r="A5" s="209" t="s">
        <v>2</v>
      </c>
      <c r="B5" s="210"/>
      <c r="C5" s="210"/>
      <c r="D5" s="210"/>
      <c r="E5" s="210"/>
      <c r="F5" s="210"/>
      <c r="G5" s="210"/>
      <c r="H5" s="210"/>
      <c r="I5" s="210"/>
      <c r="J5" s="210"/>
      <c r="K5" s="211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3"/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1" x14ac:dyDescent="0.25">
      <c r="A8" s="2" t="s">
        <v>176</v>
      </c>
      <c r="B8" s="79"/>
      <c r="C8" s="79"/>
      <c r="D8" s="79"/>
      <c r="E8" s="4">
        <v>0</v>
      </c>
      <c r="F8" s="79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0" t="s">
        <v>177</v>
      </c>
      <c r="B9" s="81"/>
      <c r="C9" s="81"/>
      <c r="D9" s="81"/>
      <c r="E9" s="40">
        <v>0</v>
      </c>
      <c r="F9" s="52"/>
      <c r="G9" s="40">
        <v>0</v>
      </c>
      <c r="H9" s="40">
        <v>0</v>
      </c>
      <c r="I9" s="40">
        <v>0</v>
      </c>
      <c r="J9" s="40">
        <v>0</v>
      </c>
      <c r="K9" s="40">
        <v>0</v>
      </c>
    </row>
    <row r="10" spans="1:11" x14ac:dyDescent="0.25">
      <c r="A10" s="80" t="s">
        <v>178</v>
      </c>
      <c r="B10" s="81"/>
      <c r="C10" s="81"/>
      <c r="D10" s="81"/>
      <c r="E10" s="40">
        <v>0</v>
      </c>
      <c r="F10" s="52"/>
      <c r="G10" s="40">
        <v>0</v>
      </c>
      <c r="H10" s="40">
        <v>0</v>
      </c>
      <c r="I10" s="40">
        <v>0</v>
      </c>
      <c r="J10" s="40">
        <v>0</v>
      </c>
      <c r="K10" s="40">
        <v>0</v>
      </c>
    </row>
    <row r="11" spans="1:11" x14ac:dyDescent="0.25">
      <c r="A11" s="80" t="s">
        <v>179</v>
      </c>
      <c r="B11" s="81"/>
      <c r="C11" s="81"/>
      <c r="D11" s="81"/>
      <c r="E11" s="40">
        <v>0</v>
      </c>
      <c r="F11" s="52"/>
      <c r="G11" s="40">
        <v>0</v>
      </c>
      <c r="H11" s="40">
        <v>0</v>
      </c>
      <c r="I11" s="40">
        <v>0</v>
      </c>
      <c r="J11" s="40">
        <v>0</v>
      </c>
      <c r="K11" s="40">
        <v>0</v>
      </c>
    </row>
    <row r="12" spans="1:11" x14ac:dyDescent="0.25">
      <c r="A12" s="80" t="s">
        <v>180</v>
      </c>
      <c r="B12" s="81"/>
      <c r="C12" s="81"/>
      <c r="D12" s="81"/>
      <c r="E12" s="40">
        <v>0</v>
      </c>
      <c r="F12" s="52"/>
      <c r="G12" s="40">
        <v>0</v>
      </c>
      <c r="H12" s="40">
        <v>0</v>
      </c>
      <c r="I12" s="40">
        <v>0</v>
      </c>
      <c r="J12" s="40">
        <v>0</v>
      </c>
      <c r="K12" s="40">
        <v>0</v>
      </c>
    </row>
    <row r="13" spans="1:11" x14ac:dyDescent="0.25">
      <c r="A13" s="101" t="s">
        <v>151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</row>
    <row r="14" spans="1:11" x14ac:dyDescent="0.25">
      <c r="A14" s="2" t="s">
        <v>181</v>
      </c>
      <c r="B14" s="79"/>
      <c r="C14" s="79"/>
      <c r="D14" s="79"/>
      <c r="E14" s="4">
        <v>0</v>
      </c>
      <c r="F14" s="79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0" t="s">
        <v>182</v>
      </c>
      <c r="B15" s="81"/>
      <c r="C15" s="81"/>
      <c r="D15" s="81"/>
      <c r="E15" s="40">
        <v>0</v>
      </c>
      <c r="F15" s="52"/>
      <c r="G15" s="40">
        <v>0</v>
      </c>
      <c r="H15" s="40">
        <v>0</v>
      </c>
      <c r="I15" s="40">
        <v>0</v>
      </c>
      <c r="J15" s="40">
        <v>0</v>
      </c>
      <c r="K15" s="40">
        <v>0</v>
      </c>
    </row>
    <row r="16" spans="1:11" x14ac:dyDescent="0.25">
      <c r="A16" s="80" t="s">
        <v>183</v>
      </c>
      <c r="B16" s="81"/>
      <c r="C16" s="81"/>
      <c r="D16" s="81"/>
      <c r="E16" s="40">
        <v>0</v>
      </c>
      <c r="F16" s="52"/>
      <c r="G16" s="40">
        <v>0</v>
      </c>
      <c r="H16" s="40">
        <v>0</v>
      </c>
      <c r="I16" s="40">
        <v>0</v>
      </c>
      <c r="J16" s="40">
        <v>0</v>
      </c>
      <c r="K16" s="40">
        <v>0</v>
      </c>
    </row>
    <row r="17" spans="1:11" x14ac:dyDescent="0.25">
      <c r="A17" s="80" t="s">
        <v>184</v>
      </c>
      <c r="B17" s="81"/>
      <c r="C17" s="81"/>
      <c r="D17" s="81"/>
      <c r="E17" s="40">
        <v>0</v>
      </c>
      <c r="F17" s="52"/>
      <c r="G17" s="40">
        <v>0</v>
      </c>
      <c r="H17" s="40">
        <v>0</v>
      </c>
      <c r="I17" s="40">
        <v>0</v>
      </c>
      <c r="J17" s="40">
        <v>0</v>
      </c>
      <c r="K17" s="40">
        <v>0</v>
      </c>
    </row>
    <row r="18" spans="1:11" x14ac:dyDescent="0.25">
      <c r="A18" s="80" t="s">
        <v>185</v>
      </c>
      <c r="B18" s="81"/>
      <c r="C18" s="81"/>
      <c r="D18" s="81"/>
      <c r="E18" s="40">
        <v>0</v>
      </c>
      <c r="F18" s="52"/>
      <c r="G18" s="40">
        <v>0</v>
      </c>
      <c r="H18" s="40">
        <v>0</v>
      </c>
      <c r="I18" s="40">
        <v>0</v>
      </c>
      <c r="J18" s="40">
        <v>0</v>
      </c>
      <c r="K18" s="40">
        <v>0</v>
      </c>
    </row>
    <row r="19" spans="1:11" x14ac:dyDescent="0.25">
      <c r="A19" s="101" t="s">
        <v>151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1:11" x14ac:dyDescent="0.25">
      <c r="A20" s="2" t="s">
        <v>186</v>
      </c>
      <c r="B20" s="79"/>
      <c r="C20" s="79"/>
      <c r="D20" s="79"/>
      <c r="E20" s="4">
        <v>0</v>
      </c>
      <c r="F20" s="79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8"/>
      <c r="B21" s="47"/>
      <c r="C21" s="47"/>
      <c r="D21" s="47"/>
      <c r="E21" s="47"/>
      <c r="F21" s="47"/>
      <c r="G21" s="47"/>
      <c r="H21" s="47"/>
      <c r="I21" s="47"/>
      <c r="J21" s="47"/>
      <c r="K21" s="47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D75"/>
  <sheetViews>
    <sheetView showGridLines="0" zoomScale="75" zoomScaleNormal="75" workbookViewId="0">
      <selection sqref="A1:D75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99" t="s">
        <v>187</v>
      </c>
      <c r="B1" s="200"/>
      <c r="C1" s="200"/>
      <c r="D1" s="201"/>
    </row>
    <row r="2" spans="1:4" x14ac:dyDescent="0.25">
      <c r="A2" s="202" t="str">
        <f>'Formato 1'!A2</f>
        <v xml:space="preserve"> Comité Municipal de Agua Potable y Alcantarillado de Juventino Rosas</v>
      </c>
      <c r="B2" s="203"/>
      <c r="C2" s="203"/>
      <c r="D2" s="204"/>
    </row>
    <row r="3" spans="1:4" x14ac:dyDescent="0.25">
      <c r="A3" s="205" t="s">
        <v>188</v>
      </c>
      <c r="B3" s="206"/>
      <c r="C3" s="206"/>
      <c r="D3" s="207"/>
    </row>
    <row r="4" spans="1:4" x14ac:dyDescent="0.25">
      <c r="A4" s="205" t="str">
        <f>'Formato 3'!A4</f>
        <v>Al 31 de diciembre de 2025 y al 30 de  Junio de 2026</v>
      </c>
      <c r="B4" s="206"/>
      <c r="C4" s="206"/>
      <c r="D4" s="207"/>
    </row>
    <row r="5" spans="1:4" x14ac:dyDescent="0.25">
      <c r="A5" s="209" t="s">
        <v>2</v>
      </c>
      <c r="B5" s="210"/>
      <c r="C5" s="210"/>
      <c r="D5" s="211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">
        <f>SUM(B9:B11)</f>
        <v>47810279.450000003</v>
      </c>
      <c r="C8" s="13">
        <f>SUM(C9:C11)</f>
        <v>24974644.34</v>
      </c>
      <c r="D8" s="13">
        <f>SUM(D9:D11)</f>
        <v>24974644.34</v>
      </c>
    </row>
    <row r="9" spans="1:4" x14ac:dyDescent="0.25">
      <c r="A9" s="50" t="s">
        <v>193</v>
      </c>
      <c r="B9" s="140">
        <v>46460279.450000003</v>
      </c>
      <c r="C9" s="140">
        <v>24974644.34</v>
      </c>
      <c r="D9" s="140">
        <v>24974644.34</v>
      </c>
    </row>
    <row r="10" spans="1:4" x14ac:dyDescent="0.25">
      <c r="A10" s="50" t="s">
        <v>194</v>
      </c>
      <c r="B10" s="140">
        <v>1350000</v>
      </c>
      <c r="C10" s="140">
        <v>0</v>
      </c>
      <c r="D10" s="140">
        <v>0</v>
      </c>
    </row>
    <row r="11" spans="1:4" x14ac:dyDescent="0.25">
      <c r="A11" s="50" t="s">
        <v>195</v>
      </c>
      <c r="B11" s="167">
        <f>B44</f>
        <v>0</v>
      </c>
      <c r="C11" s="167">
        <f>C44</f>
        <v>0</v>
      </c>
      <c r="D11" s="167">
        <f>D44</f>
        <v>0</v>
      </c>
    </row>
    <row r="12" spans="1:4" x14ac:dyDescent="0.25">
      <c r="A12" s="39"/>
      <c r="B12" s="73"/>
      <c r="C12" s="73"/>
      <c r="D12" s="73"/>
    </row>
    <row r="13" spans="1:4" x14ac:dyDescent="0.25">
      <c r="A13" s="3" t="s">
        <v>196</v>
      </c>
      <c r="B13" s="13">
        <f>B14+B15</f>
        <v>47810279.450000003</v>
      </c>
      <c r="C13" s="13">
        <f>C14+C15</f>
        <v>21215665.850000001</v>
      </c>
      <c r="D13" s="13">
        <f>D14+D15</f>
        <v>21215665.850000001</v>
      </c>
    </row>
    <row r="14" spans="1:4" x14ac:dyDescent="0.25">
      <c r="A14" s="50" t="s">
        <v>197</v>
      </c>
      <c r="B14" s="140">
        <v>46460279.450000003</v>
      </c>
      <c r="C14" s="140">
        <v>21215665.850000001</v>
      </c>
      <c r="D14" s="140">
        <v>21215665.850000001</v>
      </c>
    </row>
    <row r="15" spans="1:4" x14ac:dyDescent="0.25">
      <c r="A15" s="50" t="s">
        <v>198</v>
      </c>
      <c r="B15" s="140">
        <v>1350000</v>
      </c>
      <c r="C15" s="140">
        <v>0</v>
      </c>
      <c r="D15" s="140">
        <v>0</v>
      </c>
    </row>
    <row r="16" spans="1:4" x14ac:dyDescent="0.25">
      <c r="A16" s="39"/>
      <c r="B16" s="73"/>
      <c r="C16" s="73"/>
      <c r="D16" s="73"/>
    </row>
    <row r="17" spans="1:4" x14ac:dyDescent="0.25">
      <c r="A17" s="3" t="s">
        <v>199</v>
      </c>
      <c r="B17" s="14">
        <v>0</v>
      </c>
      <c r="C17" s="13">
        <f>C18+C19</f>
        <v>0</v>
      </c>
      <c r="D17" s="13">
        <f>D18+D19</f>
        <v>0</v>
      </c>
    </row>
    <row r="18" spans="1:4" x14ac:dyDescent="0.25">
      <c r="A18" s="50" t="s">
        <v>200</v>
      </c>
      <c r="B18" s="15">
        <v>0</v>
      </c>
      <c r="C18" s="133">
        <v>0</v>
      </c>
      <c r="D18" s="133">
        <v>0</v>
      </c>
    </row>
    <row r="19" spans="1:4" x14ac:dyDescent="0.25">
      <c r="A19" s="50" t="s">
        <v>201</v>
      </c>
      <c r="B19" s="15">
        <v>0</v>
      </c>
      <c r="C19" s="133">
        <v>0</v>
      </c>
      <c r="D19" s="133">
        <v>0</v>
      </c>
    </row>
    <row r="20" spans="1:4" x14ac:dyDescent="0.25">
      <c r="A20" s="39"/>
      <c r="B20" s="73"/>
      <c r="C20" s="73"/>
      <c r="D20" s="73"/>
    </row>
    <row r="21" spans="1:4" x14ac:dyDescent="0.25">
      <c r="A21" s="3" t="s">
        <v>202</v>
      </c>
      <c r="B21" s="13">
        <f>B8-B13+B17</f>
        <v>0</v>
      </c>
      <c r="C21" s="13">
        <f>C8-C13+C17</f>
        <v>3758978.4899999984</v>
      </c>
      <c r="D21" s="13">
        <f>D8-D13+D17</f>
        <v>3758978.4899999984</v>
      </c>
    </row>
    <row r="22" spans="1:4" x14ac:dyDescent="0.25">
      <c r="A22" s="3"/>
      <c r="B22" s="73"/>
      <c r="C22" s="73"/>
      <c r="D22" s="73"/>
    </row>
    <row r="23" spans="1:4" x14ac:dyDescent="0.25">
      <c r="A23" s="3" t="s">
        <v>203</v>
      </c>
      <c r="B23" s="13">
        <f>B21-B11</f>
        <v>0</v>
      </c>
      <c r="C23" s="13">
        <f>C21-C11</f>
        <v>3758978.4899999984</v>
      </c>
      <c r="D23" s="13">
        <f>D21-D11</f>
        <v>3758978.4899999984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204</v>
      </c>
      <c r="B25" s="13">
        <f>B23-B17</f>
        <v>0</v>
      </c>
      <c r="C25" s="13">
        <f>C23-C17</f>
        <v>3758978.4899999984</v>
      </c>
      <c r="D25" s="13">
        <f>D23-D17</f>
        <v>3758978.4899999984</v>
      </c>
    </row>
    <row r="26" spans="1:4" x14ac:dyDescent="0.25">
      <c r="A26" s="18"/>
      <c r="B26" s="64"/>
      <c r="C26" s="64"/>
      <c r="D26" s="64"/>
    </row>
    <row r="27" spans="1:4" x14ac:dyDescent="0.25">
      <c r="A27" s="53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0" t="s">
        <v>208</v>
      </c>
      <c r="B30" s="40">
        <v>0</v>
      </c>
      <c r="C30" s="40">
        <v>0</v>
      </c>
      <c r="D30" s="40">
        <v>0</v>
      </c>
    </row>
    <row r="31" spans="1:4" x14ac:dyDescent="0.25">
      <c r="A31" s="50" t="s">
        <v>209</v>
      </c>
      <c r="B31" s="40">
        <v>0</v>
      </c>
      <c r="C31" s="40">
        <v>0</v>
      </c>
      <c r="D31" s="40">
        <v>0</v>
      </c>
    </row>
    <row r="32" spans="1:4" x14ac:dyDescent="0.25">
      <c r="A32" s="38"/>
      <c r="B32" s="42"/>
      <c r="C32" s="42"/>
      <c r="D32" s="42"/>
    </row>
    <row r="33" spans="1:4" ht="14.45" customHeight="1" x14ac:dyDescent="0.25">
      <c r="A33" s="3" t="s">
        <v>210</v>
      </c>
      <c r="B33" s="4">
        <f>B25+B29</f>
        <v>0</v>
      </c>
      <c r="C33" s="4">
        <f>C25+C29</f>
        <v>3758978.4899999984</v>
      </c>
      <c r="D33" s="4">
        <f>D25+D29</f>
        <v>3758978.4899999984</v>
      </c>
    </row>
    <row r="34" spans="1:4" ht="14.45" customHeight="1" x14ac:dyDescent="0.25">
      <c r="A34" s="48"/>
      <c r="B34" s="49"/>
      <c r="C34" s="49"/>
      <c r="D34" s="49"/>
    </row>
    <row r="35" spans="1:4" ht="14.45" customHeight="1" x14ac:dyDescent="0.25">
      <c r="A35" s="53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0" t="s">
        <v>212</v>
      </c>
      <c r="B38" s="40">
        <v>0</v>
      </c>
      <c r="C38" s="40">
        <v>0</v>
      </c>
      <c r="D38" s="40">
        <v>0</v>
      </c>
    </row>
    <row r="39" spans="1:4" x14ac:dyDescent="0.25">
      <c r="A39" s="50" t="s">
        <v>213</v>
      </c>
      <c r="B39" s="40">
        <v>0</v>
      </c>
      <c r="C39" s="40">
        <v>0</v>
      </c>
      <c r="D39" s="40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0" t="s">
        <v>215</v>
      </c>
      <c r="B41" s="40">
        <v>0</v>
      </c>
      <c r="C41" s="40">
        <v>0</v>
      </c>
      <c r="D41" s="40">
        <v>0</v>
      </c>
    </row>
    <row r="42" spans="1:4" x14ac:dyDescent="0.25">
      <c r="A42" s="50" t="s">
        <v>216</v>
      </c>
      <c r="B42" s="40">
        <v>0</v>
      </c>
      <c r="C42" s="40">
        <v>0</v>
      </c>
      <c r="D42" s="40">
        <v>0</v>
      </c>
    </row>
    <row r="43" spans="1:4" x14ac:dyDescent="0.25">
      <c r="A43" s="38"/>
      <c r="B43" s="42"/>
      <c r="C43" s="42"/>
      <c r="D43" s="42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49"/>
      <c r="C45" s="49"/>
      <c r="D45" s="49"/>
    </row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7" t="s">
        <v>218</v>
      </c>
      <c r="B48" s="168">
        <v>46460279.450000003</v>
      </c>
      <c r="C48" s="168">
        <v>24974644.34</v>
      </c>
      <c r="D48" s="168">
        <v>24974644.34</v>
      </c>
    </row>
    <row r="49" spans="1:4" x14ac:dyDescent="0.25">
      <c r="A49" s="20" t="s">
        <v>219</v>
      </c>
      <c r="B49" s="134">
        <f>B50-B51</f>
        <v>0</v>
      </c>
      <c r="C49" s="134">
        <f>C50-C51</f>
        <v>0</v>
      </c>
      <c r="D49" s="134">
        <f>D50-D51</f>
        <v>0</v>
      </c>
    </row>
    <row r="50" spans="1:4" x14ac:dyDescent="0.25">
      <c r="A50" s="78" t="s">
        <v>212</v>
      </c>
      <c r="B50" s="135">
        <v>0</v>
      </c>
      <c r="C50" s="135">
        <v>0</v>
      </c>
      <c r="D50" s="135">
        <v>0</v>
      </c>
    </row>
    <row r="51" spans="1:4" x14ac:dyDescent="0.25">
      <c r="A51" s="78" t="s">
        <v>215</v>
      </c>
      <c r="B51" s="135">
        <v>0</v>
      </c>
      <c r="C51" s="135">
        <v>0</v>
      </c>
      <c r="D51" s="135">
        <v>0</v>
      </c>
    </row>
    <row r="52" spans="1:4" x14ac:dyDescent="0.25">
      <c r="A52" s="38"/>
      <c r="B52" s="136"/>
      <c r="C52" s="136"/>
      <c r="D52" s="136"/>
    </row>
    <row r="53" spans="1:4" x14ac:dyDescent="0.25">
      <c r="A53" s="50" t="s">
        <v>197</v>
      </c>
      <c r="B53" s="135">
        <v>46460279.450000003</v>
      </c>
      <c r="C53" s="135">
        <v>21215665.850000001</v>
      </c>
      <c r="D53" s="135">
        <v>21215665.850000001</v>
      </c>
    </row>
    <row r="54" spans="1:4" x14ac:dyDescent="0.25">
      <c r="A54" s="38"/>
      <c r="B54" s="136"/>
      <c r="C54" s="136"/>
      <c r="D54" s="136"/>
    </row>
    <row r="55" spans="1:4" x14ac:dyDescent="0.25">
      <c r="A55" s="50" t="s">
        <v>200</v>
      </c>
      <c r="B55" s="137"/>
      <c r="C55" s="135">
        <v>0</v>
      </c>
      <c r="D55" s="135">
        <v>0</v>
      </c>
    </row>
    <row r="56" spans="1:4" x14ac:dyDescent="0.25">
      <c r="A56" s="38"/>
      <c r="B56" s="42"/>
      <c r="C56" s="42"/>
      <c r="D56" s="42"/>
    </row>
    <row r="57" spans="1:4" x14ac:dyDescent="0.25">
      <c r="A57" s="17" t="s">
        <v>220</v>
      </c>
      <c r="B57" s="4">
        <f>B48+B49-B53+B55</f>
        <v>0</v>
      </c>
      <c r="C57" s="4">
        <f>C48+C49-C53+C55</f>
        <v>3758978.4899999984</v>
      </c>
      <c r="D57" s="4">
        <f>D48+D49-D53+D55</f>
        <v>3758978.4899999984</v>
      </c>
    </row>
    <row r="58" spans="1:4" x14ac:dyDescent="0.25">
      <c r="A58" s="21"/>
      <c r="B58" s="22"/>
      <c r="C58" s="22"/>
      <c r="D58" s="22"/>
    </row>
    <row r="59" spans="1:4" x14ac:dyDescent="0.25">
      <c r="A59" s="17" t="s">
        <v>221</v>
      </c>
      <c r="B59" s="4">
        <f>B57-B49</f>
        <v>0</v>
      </c>
      <c r="C59" s="4">
        <f>C57-C49</f>
        <v>3758978.4899999984</v>
      </c>
      <c r="D59" s="4">
        <f>D57-D49</f>
        <v>3758978.4899999984</v>
      </c>
    </row>
    <row r="60" spans="1:4" x14ac:dyDescent="0.25">
      <c r="A60" s="48"/>
      <c r="B60" s="49"/>
      <c r="C60" s="49"/>
      <c r="D60" s="49"/>
    </row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7" t="s">
        <v>194</v>
      </c>
      <c r="B63" s="138">
        <v>1350000</v>
      </c>
      <c r="C63" s="138">
        <v>0</v>
      </c>
      <c r="D63" s="138">
        <v>0</v>
      </c>
    </row>
    <row r="64" spans="1:4" ht="30" x14ac:dyDescent="0.25">
      <c r="A64" s="20" t="s">
        <v>222</v>
      </c>
      <c r="B64" s="139">
        <f>B65-B66</f>
        <v>0</v>
      </c>
      <c r="C64" s="139">
        <f>C65-C66</f>
        <v>0</v>
      </c>
      <c r="D64" s="139">
        <f>D65-D66</f>
        <v>0</v>
      </c>
    </row>
    <row r="65" spans="1:4" x14ac:dyDescent="0.25">
      <c r="A65" s="78" t="s">
        <v>213</v>
      </c>
      <c r="B65" s="140">
        <v>0</v>
      </c>
      <c r="C65" s="140">
        <v>0</v>
      </c>
      <c r="D65" s="140">
        <v>0</v>
      </c>
    </row>
    <row r="66" spans="1:4" x14ac:dyDescent="0.25">
      <c r="A66" s="78" t="s">
        <v>216</v>
      </c>
      <c r="B66" s="140">
        <v>0</v>
      </c>
      <c r="C66" s="140">
        <v>0</v>
      </c>
      <c r="D66" s="140">
        <v>0</v>
      </c>
    </row>
    <row r="67" spans="1:4" x14ac:dyDescent="0.25">
      <c r="A67" s="38"/>
      <c r="B67" s="141"/>
      <c r="C67" s="141"/>
      <c r="D67" s="141"/>
    </row>
    <row r="68" spans="1:4" x14ac:dyDescent="0.25">
      <c r="A68" s="50" t="s">
        <v>223</v>
      </c>
      <c r="B68" s="140">
        <v>1350000</v>
      </c>
      <c r="C68" s="140">
        <v>0</v>
      </c>
      <c r="D68" s="140">
        <v>0</v>
      </c>
    </row>
    <row r="69" spans="1:4" x14ac:dyDescent="0.25">
      <c r="A69" s="38"/>
      <c r="B69" s="73"/>
      <c r="C69" s="73"/>
      <c r="D69" s="73"/>
    </row>
    <row r="70" spans="1:4" x14ac:dyDescent="0.25">
      <c r="A70" s="50" t="s">
        <v>201</v>
      </c>
      <c r="B70" s="15">
        <v>0</v>
      </c>
      <c r="C70" s="76">
        <f>C19</f>
        <v>0</v>
      </c>
      <c r="D70" s="76">
        <f>D19</f>
        <v>0</v>
      </c>
    </row>
    <row r="71" spans="1:4" x14ac:dyDescent="0.25">
      <c r="A71" s="38"/>
      <c r="B71" s="73"/>
      <c r="C71" s="73"/>
      <c r="D71" s="73"/>
    </row>
    <row r="72" spans="1:4" x14ac:dyDescent="0.25">
      <c r="A72" s="17" t="s">
        <v>224</v>
      </c>
      <c r="B72" s="13">
        <f>B63+B64-B68+B70</f>
        <v>0</v>
      </c>
      <c r="C72" s="13">
        <f>C63+C64-C68+C70</f>
        <v>0</v>
      </c>
      <c r="D72" s="13">
        <f>D63+D64-D68+D70</f>
        <v>0</v>
      </c>
    </row>
    <row r="73" spans="1:4" x14ac:dyDescent="0.25">
      <c r="A73" s="38"/>
      <c r="B73" s="73"/>
      <c r="C73" s="73"/>
      <c r="D73" s="73"/>
    </row>
    <row r="74" spans="1:4" x14ac:dyDescent="0.25">
      <c r="A74" s="17" t="s">
        <v>225</v>
      </c>
      <c r="B74" s="13">
        <f>B72-B64</f>
        <v>0</v>
      </c>
      <c r="C74" s="13">
        <f>C72-C64</f>
        <v>0</v>
      </c>
      <c r="D74" s="13">
        <f>D72-D64</f>
        <v>0</v>
      </c>
    </row>
    <row r="75" spans="1:4" x14ac:dyDescent="0.25">
      <c r="A75" s="48"/>
      <c r="B75" s="64"/>
      <c r="C75" s="64"/>
      <c r="D75" s="64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48:D59 B37:D44 B8:D25 B29:D33 B63:D74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6"/>
  <sheetViews>
    <sheetView showGridLines="0" zoomScale="75" zoomScaleNormal="75" workbookViewId="0">
      <selection activeCell="A76" sqref="A1:G7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99" t="s">
        <v>226</v>
      </c>
      <c r="B1" s="200"/>
      <c r="C1" s="200"/>
      <c r="D1" s="200"/>
      <c r="E1" s="200"/>
      <c r="F1" s="200"/>
      <c r="G1" s="201"/>
    </row>
    <row r="2" spans="1:7" x14ac:dyDescent="0.25">
      <c r="A2" s="90" t="str">
        <f>'Formato 1'!A2</f>
        <v xml:space="preserve"> Comité Municipal de Agua Potable y Alcantarillado de Juventino Rosas</v>
      </c>
      <c r="B2" s="91"/>
      <c r="C2" s="91"/>
      <c r="D2" s="91"/>
      <c r="E2" s="91"/>
      <c r="F2" s="91"/>
      <c r="G2" s="92"/>
    </row>
    <row r="3" spans="1:7" x14ac:dyDescent="0.25">
      <c r="A3" s="93" t="s">
        <v>227</v>
      </c>
      <c r="B3" s="94"/>
      <c r="C3" s="94"/>
      <c r="D3" s="94"/>
      <c r="E3" s="94"/>
      <c r="F3" s="94"/>
      <c r="G3" s="95"/>
    </row>
    <row r="4" spans="1:7" x14ac:dyDescent="0.25">
      <c r="A4" s="93" t="str">
        <f>'Formato 3'!A4</f>
        <v>Al 31 de diciembre de 2025 y al 30 de  Junio de 2026</v>
      </c>
      <c r="B4" s="94"/>
      <c r="C4" s="94"/>
      <c r="D4" s="94"/>
      <c r="E4" s="94"/>
      <c r="F4" s="94"/>
      <c r="G4" s="95"/>
    </row>
    <row r="5" spans="1:7" x14ac:dyDescent="0.25">
      <c r="A5" s="96" t="s">
        <v>2</v>
      </c>
      <c r="B5" s="97"/>
      <c r="C5" s="97"/>
      <c r="D5" s="97"/>
      <c r="E5" s="97"/>
      <c r="F5" s="97"/>
      <c r="G5" s="98"/>
    </row>
    <row r="6" spans="1:7" x14ac:dyDescent="0.25">
      <c r="A6" s="213" t="s">
        <v>5</v>
      </c>
      <c r="B6" s="215" t="s">
        <v>228</v>
      </c>
      <c r="C6" s="215"/>
      <c r="D6" s="215"/>
      <c r="E6" s="215"/>
      <c r="F6" s="215"/>
      <c r="G6" s="215" t="s">
        <v>229</v>
      </c>
    </row>
    <row r="7" spans="1:7" ht="30" x14ac:dyDescent="0.25">
      <c r="A7" s="214"/>
      <c r="B7" s="23" t="s">
        <v>230</v>
      </c>
      <c r="C7" s="7" t="s">
        <v>231</v>
      </c>
      <c r="D7" s="23" t="s">
        <v>232</v>
      </c>
      <c r="E7" s="23" t="s">
        <v>190</v>
      </c>
      <c r="F7" s="23" t="s">
        <v>233</v>
      </c>
      <c r="G7" s="215"/>
    </row>
    <row r="8" spans="1:7" x14ac:dyDescent="0.25">
      <c r="A8" s="24" t="s">
        <v>234</v>
      </c>
      <c r="B8" s="73"/>
      <c r="C8" s="73"/>
      <c r="D8" s="73"/>
      <c r="E8" s="73"/>
      <c r="F8" s="73"/>
      <c r="G8" s="73"/>
    </row>
    <row r="9" spans="1:7" x14ac:dyDescent="0.25">
      <c r="A9" s="50" t="s">
        <v>235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25">
      <c r="A10" s="50" t="s">
        <v>236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x14ac:dyDescent="0.25">
      <c r="A11" s="50" t="s">
        <v>237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x14ac:dyDescent="0.25">
      <c r="A12" s="50" t="s">
        <v>238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0" t="s">
        <v>239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5">
      <c r="A14" s="50" t="s">
        <v>240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0" t="s">
        <v>241</v>
      </c>
      <c r="B15" s="135">
        <v>46460279.450000003</v>
      </c>
      <c r="C15" s="135">
        <v>2677558.16</v>
      </c>
      <c r="D15" s="142">
        <f t="shared" ref="D15" si="0">B15+C15</f>
        <v>49137837.609999999</v>
      </c>
      <c r="E15" s="135">
        <v>24974644.34</v>
      </c>
      <c r="F15" s="135">
        <v>24974644.34</v>
      </c>
      <c r="G15" s="142">
        <f t="shared" ref="G15" si="1">F15-B15</f>
        <v>-21485635.110000003</v>
      </c>
    </row>
    <row r="16" spans="1:7" x14ac:dyDescent="0.25">
      <c r="A16" s="74" t="s">
        <v>242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5">
      <c r="A17" s="59" t="s">
        <v>243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59" t="s">
        <v>244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25">
      <c r="A19" s="59" t="s">
        <v>245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5">
      <c r="A20" s="59" t="s">
        <v>246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25">
      <c r="A21" s="59" t="s">
        <v>247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25">
      <c r="A22" s="59" t="s">
        <v>248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5">
      <c r="A23" s="59" t="s">
        <v>249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5">
      <c r="A24" s="59" t="s">
        <v>250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5">
      <c r="A25" s="59" t="s">
        <v>251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5">
      <c r="A26" s="59" t="s">
        <v>252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5">
      <c r="A27" s="59" t="s">
        <v>253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5">
      <c r="A28" s="50" t="s">
        <v>254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5">
      <c r="A29" s="59" t="s">
        <v>255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5">
      <c r="A30" s="59" t="s">
        <v>256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5">
      <c r="A31" s="59" t="s">
        <v>257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5">
      <c r="A32" s="59" t="s">
        <v>258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45" customHeight="1" x14ac:dyDescent="0.25">
      <c r="A33" s="59" t="s">
        <v>259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45" customHeight="1" x14ac:dyDescent="0.25">
      <c r="A34" s="50" t="s">
        <v>260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</row>
    <row r="35" spans="1:7" ht="14.45" customHeight="1" x14ac:dyDescent="0.25">
      <c r="A35" s="50" t="s">
        <v>261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45" customHeight="1" x14ac:dyDescent="0.25">
      <c r="A36" s="59" t="s">
        <v>262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45" customHeight="1" x14ac:dyDescent="0.25">
      <c r="A37" s="50" t="s">
        <v>263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5">
      <c r="A38" s="59" t="s">
        <v>264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x14ac:dyDescent="0.25">
      <c r="A39" s="59" t="s">
        <v>265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5">
      <c r="A40" s="38"/>
      <c r="B40" s="40"/>
      <c r="C40" s="40"/>
      <c r="D40" s="40"/>
      <c r="E40" s="40"/>
      <c r="F40" s="40"/>
      <c r="G40" s="40"/>
    </row>
    <row r="41" spans="1:7" x14ac:dyDescent="0.25">
      <c r="A41" s="3" t="s">
        <v>266</v>
      </c>
      <c r="B41" s="4">
        <f t="shared" ref="B41:G41" si="2">SUM(B9,B10,B11,B12,B13,B14,B15,B16,B28,B34,B35,B37)</f>
        <v>46460279.450000003</v>
      </c>
      <c r="C41" s="4">
        <f t="shared" si="2"/>
        <v>2677558.16</v>
      </c>
      <c r="D41" s="4">
        <f t="shared" si="2"/>
        <v>49137837.609999999</v>
      </c>
      <c r="E41" s="4">
        <f t="shared" si="2"/>
        <v>24974644.34</v>
      </c>
      <c r="F41" s="4">
        <f t="shared" si="2"/>
        <v>24974644.34</v>
      </c>
      <c r="G41" s="4">
        <f t="shared" si="2"/>
        <v>-21485635.110000003</v>
      </c>
    </row>
    <row r="42" spans="1:7" x14ac:dyDescent="0.25">
      <c r="A42" s="3" t="s">
        <v>267</v>
      </c>
      <c r="B42" s="75"/>
      <c r="C42" s="75"/>
      <c r="D42" s="75"/>
      <c r="E42" s="75"/>
      <c r="F42" s="75"/>
      <c r="G42" s="4">
        <v>0</v>
      </c>
    </row>
    <row r="43" spans="1:7" x14ac:dyDescent="0.25">
      <c r="A43" s="38"/>
      <c r="B43" s="42"/>
      <c r="C43" s="42"/>
      <c r="D43" s="42"/>
      <c r="E43" s="42"/>
      <c r="F43" s="42"/>
      <c r="G43" s="42"/>
    </row>
    <row r="44" spans="1:7" x14ac:dyDescent="0.25">
      <c r="A44" s="3" t="s">
        <v>268</v>
      </c>
      <c r="B44" s="42"/>
      <c r="C44" s="42"/>
      <c r="D44" s="42"/>
      <c r="E44" s="42"/>
      <c r="F44" s="42"/>
      <c r="G44" s="42"/>
    </row>
    <row r="45" spans="1:7" x14ac:dyDescent="0.25">
      <c r="A45" s="50" t="s">
        <v>269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5">
      <c r="A46" s="62" t="s">
        <v>270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5">
      <c r="A47" s="62" t="s">
        <v>271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5">
      <c r="A48" s="62" t="s">
        <v>272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ht="30" x14ac:dyDescent="0.25">
      <c r="A49" s="62" t="s">
        <v>273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5">
      <c r="A50" s="62" t="s">
        <v>274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5">
      <c r="A51" s="62" t="s">
        <v>275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ht="30" x14ac:dyDescent="0.25">
      <c r="A52" s="63" t="s">
        <v>276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25">
      <c r="A53" s="59" t="s">
        <v>277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25">
      <c r="A54" s="50" t="s">
        <v>278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25">
      <c r="A55" s="63" t="s">
        <v>279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5">
      <c r="A56" s="62" t="s">
        <v>280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25">
      <c r="A57" s="62" t="s">
        <v>281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5">
      <c r="A58" s="63" t="s">
        <v>282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5">
      <c r="A59" s="50" t="s">
        <v>283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5">
      <c r="A60" s="62" t="s">
        <v>284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5">
      <c r="A61" s="62" t="s">
        <v>285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5">
      <c r="A62" s="50" t="s">
        <v>286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5">
      <c r="A63" s="50" t="s">
        <v>287</v>
      </c>
      <c r="B63" s="135">
        <v>1350000</v>
      </c>
      <c r="C63" s="135">
        <v>0</v>
      </c>
      <c r="D63" s="142">
        <f t="shared" ref="D63" si="3">B63+C63</f>
        <v>1350000</v>
      </c>
      <c r="E63" s="135">
        <v>0</v>
      </c>
      <c r="F63" s="135">
        <v>0</v>
      </c>
      <c r="G63" s="142">
        <f t="shared" ref="G63" si="4">F63-B63</f>
        <v>-1350000</v>
      </c>
    </row>
    <row r="64" spans="1:7" x14ac:dyDescent="0.25">
      <c r="A64" s="38"/>
      <c r="B64" s="42"/>
      <c r="C64" s="42"/>
      <c r="D64" s="42"/>
      <c r="E64" s="42"/>
      <c r="F64" s="42"/>
      <c r="G64" s="42"/>
    </row>
    <row r="65" spans="1:7" x14ac:dyDescent="0.25">
      <c r="A65" s="3" t="s">
        <v>288</v>
      </c>
      <c r="B65" s="4">
        <f t="shared" ref="B65:G65" si="5">B45+B54+B59+B62+B63</f>
        <v>1350000</v>
      </c>
      <c r="C65" s="4">
        <f t="shared" si="5"/>
        <v>0</v>
      </c>
      <c r="D65" s="4">
        <f t="shared" si="5"/>
        <v>1350000</v>
      </c>
      <c r="E65" s="4">
        <f t="shared" si="5"/>
        <v>0</v>
      </c>
      <c r="F65" s="4">
        <f t="shared" si="5"/>
        <v>0</v>
      </c>
      <c r="G65" s="4">
        <f t="shared" si="5"/>
        <v>-1350000</v>
      </c>
    </row>
    <row r="66" spans="1:7" x14ac:dyDescent="0.25">
      <c r="A66" s="38"/>
      <c r="B66" s="42"/>
      <c r="C66" s="42"/>
      <c r="D66" s="42"/>
      <c r="E66" s="42"/>
      <c r="F66" s="42"/>
      <c r="G66" s="42"/>
    </row>
    <row r="67" spans="1:7" x14ac:dyDescent="0.25">
      <c r="A67" s="3" t="s">
        <v>289</v>
      </c>
      <c r="B67" s="4">
        <f t="shared" ref="B67:G67" si="6">B68</f>
        <v>0</v>
      </c>
      <c r="C67" s="4">
        <f t="shared" si="6"/>
        <v>0</v>
      </c>
      <c r="D67" s="4">
        <f t="shared" si="6"/>
        <v>0</v>
      </c>
      <c r="E67" s="4">
        <f t="shared" si="6"/>
        <v>0</v>
      </c>
      <c r="F67" s="4">
        <f t="shared" si="6"/>
        <v>0</v>
      </c>
      <c r="G67" s="4">
        <f t="shared" si="6"/>
        <v>0</v>
      </c>
    </row>
    <row r="68" spans="1:7" x14ac:dyDescent="0.25">
      <c r="A68" s="50" t="s">
        <v>290</v>
      </c>
      <c r="B68" s="40">
        <v>0</v>
      </c>
      <c r="C68" s="40">
        <v>0</v>
      </c>
      <c r="D68" s="40">
        <v>0</v>
      </c>
      <c r="E68" s="40">
        <v>0</v>
      </c>
      <c r="F68" s="40">
        <v>0</v>
      </c>
      <c r="G68" s="40">
        <f>F68-B68</f>
        <v>0</v>
      </c>
    </row>
    <row r="69" spans="1:7" x14ac:dyDescent="0.25">
      <c r="A69" s="38"/>
      <c r="B69" s="42"/>
      <c r="C69" s="42"/>
      <c r="D69" s="42"/>
      <c r="E69" s="42"/>
      <c r="F69" s="42"/>
      <c r="G69" s="42"/>
    </row>
    <row r="70" spans="1:7" x14ac:dyDescent="0.25">
      <c r="A70" s="3" t="s">
        <v>291</v>
      </c>
      <c r="B70" s="134">
        <f>B41+B65+B67</f>
        <v>47810279.450000003</v>
      </c>
      <c r="C70" s="134">
        <f t="shared" ref="C70:G70" si="7">C41+C65+C67</f>
        <v>2677558.16</v>
      </c>
      <c r="D70" s="134">
        <f t="shared" si="7"/>
        <v>50487837.609999999</v>
      </c>
      <c r="E70" s="134">
        <f t="shared" si="7"/>
        <v>24974644.34</v>
      </c>
      <c r="F70" s="134">
        <f t="shared" si="7"/>
        <v>24974644.34</v>
      </c>
      <c r="G70" s="134">
        <f t="shared" si="7"/>
        <v>-22835635.110000003</v>
      </c>
    </row>
    <row r="71" spans="1:7" x14ac:dyDescent="0.25">
      <c r="A71" s="38"/>
      <c r="B71" s="42"/>
      <c r="C71" s="42"/>
      <c r="D71" s="42"/>
      <c r="E71" s="42"/>
      <c r="F71" s="42"/>
      <c r="G71" s="42"/>
    </row>
    <row r="72" spans="1:7" x14ac:dyDescent="0.25">
      <c r="A72" s="3" t="s">
        <v>292</v>
      </c>
      <c r="B72" s="42"/>
      <c r="C72" s="42"/>
      <c r="D72" s="42"/>
      <c r="E72" s="42"/>
      <c r="F72" s="42"/>
      <c r="G72" s="42"/>
    </row>
    <row r="73" spans="1:7" ht="30" x14ac:dyDescent="0.25">
      <c r="A73" s="55" t="s">
        <v>293</v>
      </c>
      <c r="B73" s="40">
        <v>0</v>
      </c>
      <c r="C73" s="40">
        <v>0</v>
      </c>
      <c r="D73" s="40">
        <v>0</v>
      </c>
      <c r="E73" s="40">
        <v>0</v>
      </c>
      <c r="F73" s="40">
        <v>0</v>
      </c>
      <c r="G73" s="40">
        <f>F73-B73</f>
        <v>0</v>
      </c>
    </row>
    <row r="74" spans="1:7" ht="30" x14ac:dyDescent="0.25">
      <c r="A74" s="55" t="s">
        <v>294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f>F74-B74</f>
        <v>0</v>
      </c>
    </row>
    <row r="75" spans="1:7" x14ac:dyDescent="0.25">
      <c r="A75" s="17" t="s">
        <v>295</v>
      </c>
      <c r="B75" s="4">
        <f t="shared" ref="B75:G75" si="8">B73+B74</f>
        <v>0</v>
      </c>
      <c r="C75" s="4">
        <f t="shared" si="8"/>
        <v>0</v>
      </c>
      <c r="D75" s="4">
        <f t="shared" si="8"/>
        <v>0</v>
      </c>
      <c r="E75" s="4">
        <f t="shared" si="8"/>
        <v>0</v>
      </c>
      <c r="F75" s="4">
        <f t="shared" si="8"/>
        <v>0</v>
      </c>
      <c r="G75" s="4">
        <f t="shared" si="8"/>
        <v>0</v>
      </c>
    </row>
    <row r="76" spans="1:7" x14ac:dyDescent="0.25">
      <c r="A76" s="48"/>
      <c r="B76" s="64"/>
      <c r="C76" s="64"/>
      <c r="D76" s="64"/>
      <c r="E76" s="64"/>
      <c r="F76" s="64"/>
      <c r="G76" s="64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160"/>
  <sheetViews>
    <sheetView showGridLines="0" zoomScale="75" zoomScaleNormal="75" workbookViewId="0">
      <selection activeCell="C24" sqref="C24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218" t="s">
        <v>296</v>
      </c>
      <c r="B1" s="200"/>
      <c r="C1" s="200"/>
      <c r="D1" s="200"/>
      <c r="E1" s="200"/>
      <c r="F1" s="200"/>
      <c r="G1" s="201"/>
    </row>
    <row r="2" spans="1:7" x14ac:dyDescent="0.25">
      <c r="A2" s="202" t="str">
        <f>'Formato 1'!A2</f>
        <v xml:space="preserve"> Comité Municipal de Agua Potable y Alcantarillado de Juventino Rosas</v>
      </c>
      <c r="B2" s="203"/>
      <c r="C2" s="203"/>
      <c r="D2" s="203"/>
      <c r="E2" s="203"/>
      <c r="F2" s="203"/>
      <c r="G2" s="204"/>
    </row>
    <row r="3" spans="1:7" x14ac:dyDescent="0.25">
      <c r="A3" s="205" t="s">
        <v>297</v>
      </c>
      <c r="B3" s="206"/>
      <c r="C3" s="206"/>
      <c r="D3" s="206"/>
      <c r="E3" s="206"/>
      <c r="F3" s="206"/>
      <c r="G3" s="207"/>
    </row>
    <row r="4" spans="1:7" x14ac:dyDescent="0.25">
      <c r="A4" s="205" t="s">
        <v>298</v>
      </c>
      <c r="B4" s="206"/>
      <c r="C4" s="206"/>
      <c r="D4" s="206"/>
      <c r="E4" s="206"/>
      <c r="F4" s="206"/>
      <c r="G4" s="207"/>
    </row>
    <row r="5" spans="1:7" x14ac:dyDescent="0.25">
      <c r="A5" s="205" t="str">
        <f>'Formato 3'!A4</f>
        <v>Al 31 de diciembre de 2025 y al 30 de  Junio de 2026</v>
      </c>
      <c r="B5" s="206"/>
      <c r="C5" s="206"/>
      <c r="D5" s="206"/>
      <c r="E5" s="206"/>
      <c r="F5" s="206"/>
      <c r="G5" s="207"/>
    </row>
    <row r="6" spans="1:7" x14ac:dyDescent="0.25">
      <c r="A6" s="209" t="s">
        <v>2</v>
      </c>
      <c r="B6" s="210"/>
      <c r="C6" s="210"/>
      <c r="D6" s="210"/>
      <c r="E6" s="210"/>
      <c r="F6" s="210"/>
      <c r="G6" s="211"/>
    </row>
    <row r="7" spans="1:7" x14ac:dyDescent="0.25">
      <c r="A7" s="216" t="s">
        <v>5</v>
      </c>
      <c r="B7" s="216" t="s">
        <v>299</v>
      </c>
      <c r="C7" s="216"/>
      <c r="D7" s="216"/>
      <c r="E7" s="216"/>
      <c r="F7" s="216"/>
      <c r="G7" s="217" t="s">
        <v>300</v>
      </c>
    </row>
    <row r="8" spans="1:7" ht="30" x14ac:dyDescent="0.25">
      <c r="A8" s="216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216"/>
    </row>
    <row r="9" spans="1:7" x14ac:dyDescent="0.25">
      <c r="A9" s="25" t="s">
        <v>304</v>
      </c>
      <c r="B9" s="65">
        <f>SUM(B10,B18,B28,B38,B48,B58,B62,B71,B75)</f>
        <v>46460279.450000003</v>
      </c>
      <c r="C9" s="65">
        <f t="shared" ref="C9:F9" si="0">SUM(C10,C18,C28,C38,C48,C58,C62,C71,C75)</f>
        <v>2677558.16</v>
      </c>
      <c r="D9" s="65">
        <f>SUM(D10,D18,D28,D38,D48,D58,D62,D71,D75)</f>
        <v>49137837.609999999</v>
      </c>
      <c r="E9" s="65">
        <f>SUM(E10,E18,E28,E38,E48,E58,E62,E71,E75)</f>
        <v>21215665.849999998</v>
      </c>
      <c r="F9" s="65">
        <f t="shared" si="0"/>
        <v>21215665.849999998</v>
      </c>
      <c r="G9" s="65">
        <f>SUM(G10,G18,G28,G38,G48,G58,G62,G71,G75)</f>
        <v>27922171.760000002</v>
      </c>
    </row>
    <row r="10" spans="1:7" x14ac:dyDescent="0.25">
      <c r="A10" s="66" t="s">
        <v>305</v>
      </c>
      <c r="B10" s="65">
        <f t="shared" ref="B10:F10" si="1">SUM(B11:B17)</f>
        <v>24028147.52</v>
      </c>
      <c r="C10" s="170">
        <v>22332</v>
      </c>
      <c r="D10" s="65">
        <f t="shared" si="1"/>
        <v>24050479.52</v>
      </c>
      <c r="E10" s="65">
        <f>SUM(E11:E17)</f>
        <v>9520223.9299999997</v>
      </c>
      <c r="F10" s="65">
        <f t="shared" si="1"/>
        <v>9520223.9299999997</v>
      </c>
      <c r="G10" s="65">
        <f>SUM(G11:G17)</f>
        <v>14530255.59</v>
      </c>
    </row>
    <row r="11" spans="1:7" x14ac:dyDescent="0.25">
      <c r="A11" s="67" t="s">
        <v>306</v>
      </c>
      <c r="B11" s="143">
        <v>11925840.98</v>
      </c>
      <c r="C11" s="172">
        <v>0</v>
      </c>
      <c r="D11" s="57">
        <f>+B11+C11</f>
        <v>11925840.98</v>
      </c>
      <c r="E11" s="176">
        <v>5520664.6699999999</v>
      </c>
      <c r="F11" s="176">
        <v>5520664.6699999999</v>
      </c>
      <c r="G11" s="57">
        <f>D11-E11</f>
        <v>6405176.3100000005</v>
      </c>
    </row>
    <row r="12" spans="1:7" x14ac:dyDescent="0.25">
      <c r="A12" s="67" t="s">
        <v>307</v>
      </c>
      <c r="B12" s="143">
        <v>1097678.0900000001</v>
      </c>
      <c r="C12" s="172">
        <v>0</v>
      </c>
      <c r="D12" s="57">
        <f t="shared" ref="D12:D17" si="2">+B12+C12</f>
        <v>1097678.0900000001</v>
      </c>
      <c r="E12" s="176">
        <v>218518.38</v>
      </c>
      <c r="F12" s="176">
        <v>218518.38</v>
      </c>
      <c r="G12" s="57">
        <f t="shared" ref="G12:G17" si="3">D12-E12</f>
        <v>879159.71000000008</v>
      </c>
    </row>
    <row r="13" spans="1:7" x14ac:dyDescent="0.25">
      <c r="A13" s="67" t="s">
        <v>308</v>
      </c>
      <c r="B13" s="143">
        <v>2533247.61</v>
      </c>
      <c r="C13" s="172">
        <v>27064</v>
      </c>
      <c r="D13" s="57">
        <f t="shared" si="2"/>
        <v>2560311.61</v>
      </c>
      <c r="E13" s="176">
        <v>59911.72</v>
      </c>
      <c r="F13" s="176">
        <v>59911.72</v>
      </c>
      <c r="G13" s="57">
        <f t="shared" si="3"/>
        <v>2500399.8899999997</v>
      </c>
    </row>
    <row r="14" spans="1:7" x14ac:dyDescent="0.25">
      <c r="A14" s="67" t="s">
        <v>309</v>
      </c>
      <c r="B14" s="143">
        <v>3690022.86</v>
      </c>
      <c r="C14" s="172">
        <v>13437</v>
      </c>
      <c r="D14" s="57">
        <f t="shared" si="2"/>
        <v>3703459.86</v>
      </c>
      <c r="E14" s="176">
        <v>1753420.06</v>
      </c>
      <c r="F14" s="176">
        <v>1753420.06</v>
      </c>
      <c r="G14" s="57">
        <f t="shared" si="3"/>
        <v>1950039.7999999998</v>
      </c>
    </row>
    <row r="15" spans="1:7" x14ac:dyDescent="0.25">
      <c r="A15" s="67" t="s">
        <v>310</v>
      </c>
      <c r="B15" s="143">
        <v>2076654.18</v>
      </c>
      <c r="C15" s="172">
        <v>0</v>
      </c>
      <c r="D15" s="57">
        <f t="shared" si="2"/>
        <v>2076654.18</v>
      </c>
      <c r="E15" s="176">
        <v>823195.76</v>
      </c>
      <c r="F15" s="176">
        <v>823195.76</v>
      </c>
      <c r="G15" s="57">
        <f t="shared" si="3"/>
        <v>1253458.42</v>
      </c>
    </row>
    <row r="16" spans="1:7" x14ac:dyDescent="0.25">
      <c r="A16" s="67" t="s">
        <v>311</v>
      </c>
      <c r="B16" s="143">
        <v>100000</v>
      </c>
      <c r="C16" s="172">
        <v>-18169</v>
      </c>
      <c r="D16" s="57">
        <f t="shared" si="2"/>
        <v>81831</v>
      </c>
      <c r="E16" s="176">
        <v>0</v>
      </c>
      <c r="F16" s="176">
        <v>0</v>
      </c>
      <c r="G16" s="57">
        <f t="shared" si="3"/>
        <v>81831</v>
      </c>
    </row>
    <row r="17" spans="1:7" x14ac:dyDescent="0.25">
      <c r="A17" s="67" t="s">
        <v>312</v>
      </c>
      <c r="B17" s="143">
        <v>2604703.7999999998</v>
      </c>
      <c r="C17" s="172">
        <v>0</v>
      </c>
      <c r="D17" s="57">
        <f t="shared" si="2"/>
        <v>2604703.7999999998</v>
      </c>
      <c r="E17" s="176">
        <v>1144513.3400000001</v>
      </c>
      <c r="F17" s="176">
        <v>1144513.3400000001</v>
      </c>
      <c r="G17" s="57">
        <f t="shared" si="3"/>
        <v>1460190.4599999997</v>
      </c>
    </row>
    <row r="18" spans="1:7" x14ac:dyDescent="0.25">
      <c r="A18" s="66" t="s">
        <v>313</v>
      </c>
      <c r="B18" s="143">
        <f>SUM(B19:B27)</f>
        <v>4341000</v>
      </c>
      <c r="C18" s="170">
        <v>1332658.1599999999</v>
      </c>
      <c r="D18" s="65">
        <f t="shared" ref="D18:G18" si="4">SUM(D19:D27)</f>
        <v>5673658.1600000001</v>
      </c>
      <c r="E18" s="174">
        <v>3456209.16</v>
      </c>
      <c r="F18" s="174">
        <v>3456209.16</v>
      </c>
      <c r="G18" s="65">
        <f t="shared" si="4"/>
        <v>2217449</v>
      </c>
    </row>
    <row r="19" spans="1:7" x14ac:dyDescent="0.25">
      <c r="A19" s="67" t="s">
        <v>314</v>
      </c>
      <c r="B19" s="143">
        <v>329000</v>
      </c>
      <c r="C19" s="172">
        <v>33000</v>
      </c>
      <c r="D19" s="57">
        <f>+B19+C19</f>
        <v>362000</v>
      </c>
      <c r="E19" s="176">
        <v>141648.1</v>
      </c>
      <c r="F19" s="176">
        <v>141648.1</v>
      </c>
      <c r="G19" s="57">
        <f>D19-E19</f>
        <v>220351.9</v>
      </c>
    </row>
    <row r="20" spans="1:7" x14ac:dyDescent="0.25">
      <c r="A20" s="67" t="s">
        <v>315</v>
      </c>
      <c r="B20" s="143">
        <v>17000</v>
      </c>
      <c r="C20" s="172">
        <v>30000</v>
      </c>
      <c r="D20" s="57">
        <f t="shared" ref="D20:D27" si="5">+B20+C20</f>
        <v>47000</v>
      </c>
      <c r="E20" s="176">
        <v>30710.720000000001</v>
      </c>
      <c r="F20" s="176">
        <v>30710.720000000001</v>
      </c>
      <c r="G20" s="57">
        <f t="shared" ref="G20:G27" si="6">D20-E20</f>
        <v>16289.279999999999</v>
      </c>
    </row>
    <row r="21" spans="1:7" x14ac:dyDescent="0.25">
      <c r="A21" s="67" t="s">
        <v>316</v>
      </c>
      <c r="B21" s="144">
        <v>0</v>
      </c>
      <c r="C21" s="170">
        <v>0</v>
      </c>
      <c r="D21" s="57">
        <f t="shared" si="5"/>
        <v>0</v>
      </c>
      <c r="E21" s="174">
        <v>0</v>
      </c>
      <c r="F21" s="174">
        <v>0</v>
      </c>
      <c r="G21" s="57">
        <f t="shared" si="6"/>
        <v>0</v>
      </c>
    </row>
    <row r="22" spans="1:7" x14ac:dyDescent="0.25">
      <c r="A22" s="67" t="s">
        <v>317</v>
      </c>
      <c r="B22" s="143">
        <v>2143000</v>
      </c>
      <c r="C22" s="172">
        <v>1207385.1599999999</v>
      </c>
      <c r="D22" s="57">
        <f t="shared" si="5"/>
        <v>3350385.16</v>
      </c>
      <c r="E22" s="176">
        <v>2270407.19</v>
      </c>
      <c r="F22" s="176">
        <v>2270407.19</v>
      </c>
      <c r="G22" s="57">
        <f t="shared" si="6"/>
        <v>1079977.9700000002</v>
      </c>
    </row>
    <row r="23" spans="1:7" x14ac:dyDescent="0.25">
      <c r="A23" s="67" t="s">
        <v>318</v>
      </c>
      <c r="B23" s="143">
        <v>141000</v>
      </c>
      <c r="C23" s="172">
        <v>0</v>
      </c>
      <c r="D23" s="57">
        <f t="shared" si="5"/>
        <v>141000</v>
      </c>
      <c r="E23" s="176">
        <v>15556.03</v>
      </c>
      <c r="F23" s="176">
        <v>15556.03</v>
      </c>
      <c r="G23" s="57">
        <f t="shared" si="6"/>
        <v>125443.97</v>
      </c>
    </row>
    <row r="24" spans="1:7" x14ac:dyDescent="0.25">
      <c r="A24" s="67" t="s">
        <v>319</v>
      </c>
      <c r="B24" s="143">
        <v>1220000</v>
      </c>
      <c r="C24" s="172">
        <v>0</v>
      </c>
      <c r="D24" s="57">
        <f t="shared" si="5"/>
        <v>1220000</v>
      </c>
      <c r="E24" s="176">
        <v>682671.72</v>
      </c>
      <c r="F24" s="176">
        <v>682671.72</v>
      </c>
      <c r="G24" s="57">
        <f t="shared" si="6"/>
        <v>537328.28</v>
      </c>
    </row>
    <row r="25" spans="1:7" x14ac:dyDescent="0.25">
      <c r="A25" s="67" t="s">
        <v>320</v>
      </c>
      <c r="B25" s="143">
        <v>150000</v>
      </c>
      <c r="C25" s="172">
        <v>0</v>
      </c>
      <c r="D25" s="57">
        <f t="shared" si="5"/>
        <v>150000</v>
      </c>
      <c r="E25" s="176">
        <v>21452.2</v>
      </c>
      <c r="F25" s="176">
        <v>21452.2</v>
      </c>
      <c r="G25" s="57">
        <f t="shared" si="6"/>
        <v>128547.8</v>
      </c>
    </row>
    <row r="26" spans="1:7" x14ac:dyDescent="0.25">
      <c r="A26" s="67" t="s">
        <v>321</v>
      </c>
      <c r="B26" s="144">
        <v>0</v>
      </c>
      <c r="C26" s="170">
        <v>0</v>
      </c>
      <c r="D26" s="57">
        <f t="shared" si="5"/>
        <v>0</v>
      </c>
      <c r="E26" s="174">
        <v>0</v>
      </c>
      <c r="F26" s="174">
        <v>0</v>
      </c>
      <c r="G26" s="57">
        <f t="shared" si="6"/>
        <v>0</v>
      </c>
    </row>
    <row r="27" spans="1:7" x14ac:dyDescent="0.25">
      <c r="A27" s="67" t="s">
        <v>322</v>
      </c>
      <c r="B27" s="143">
        <v>341000</v>
      </c>
      <c r="C27" s="172">
        <v>62273</v>
      </c>
      <c r="D27" s="57">
        <f t="shared" si="5"/>
        <v>403273</v>
      </c>
      <c r="E27" s="176">
        <v>293763.20000000001</v>
      </c>
      <c r="F27" s="176">
        <v>293763.20000000001</v>
      </c>
      <c r="G27" s="57">
        <f t="shared" si="6"/>
        <v>109509.79999999999</v>
      </c>
    </row>
    <row r="28" spans="1:7" x14ac:dyDescent="0.25">
      <c r="A28" s="66" t="s">
        <v>323</v>
      </c>
      <c r="B28" s="65">
        <f t="shared" ref="B28:G28" si="7">SUM(B29:B37)</f>
        <v>17368499.990000002</v>
      </c>
      <c r="C28" s="170">
        <v>1090499</v>
      </c>
      <c r="D28" s="65">
        <f t="shared" si="7"/>
        <v>18458998.990000002</v>
      </c>
      <c r="E28" s="174">
        <v>7679243.3600000003</v>
      </c>
      <c r="F28" s="174">
        <v>7679243.3600000003</v>
      </c>
      <c r="G28" s="65">
        <f t="shared" si="7"/>
        <v>10779755.629999999</v>
      </c>
    </row>
    <row r="29" spans="1:7" x14ac:dyDescent="0.25">
      <c r="A29" s="67" t="s">
        <v>324</v>
      </c>
      <c r="B29" s="143">
        <v>8804000</v>
      </c>
      <c r="C29" s="172">
        <v>803900</v>
      </c>
      <c r="D29" s="57">
        <f>+B29+C29</f>
        <v>9607900</v>
      </c>
      <c r="E29" s="176">
        <v>4573141.08</v>
      </c>
      <c r="F29" s="176">
        <v>4573141.08</v>
      </c>
      <c r="G29" s="57">
        <f>D29-E29</f>
        <v>5034758.92</v>
      </c>
    </row>
    <row r="30" spans="1:7" x14ac:dyDescent="0.25">
      <c r="A30" s="67" t="s">
        <v>325</v>
      </c>
      <c r="B30" s="143">
        <v>1200000</v>
      </c>
      <c r="C30" s="172">
        <v>0</v>
      </c>
      <c r="D30" s="57">
        <f t="shared" ref="D30:D37" si="8">+B30+C30</f>
        <v>1200000</v>
      </c>
      <c r="E30" s="176">
        <v>221729.49</v>
      </c>
      <c r="F30" s="176">
        <v>221729.49</v>
      </c>
      <c r="G30" s="57">
        <f t="shared" ref="G30:G37" si="9">D30-E30</f>
        <v>978270.51</v>
      </c>
    </row>
    <row r="31" spans="1:7" x14ac:dyDescent="0.25">
      <c r="A31" s="67" t="s">
        <v>326</v>
      </c>
      <c r="B31" s="143">
        <v>1225000</v>
      </c>
      <c r="C31" s="172">
        <v>-7332</v>
      </c>
      <c r="D31" s="57">
        <f t="shared" si="8"/>
        <v>1217668</v>
      </c>
      <c r="E31" s="176">
        <v>344968.23</v>
      </c>
      <c r="F31" s="176">
        <v>344968.23</v>
      </c>
      <c r="G31" s="57">
        <f t="shared" si="9"/>
        <v>872699.77</v>
      </c>
    </row>
    <row r="32" spans="1:7" x14ac:dyDescent="0.25">
      <c r="A32" s="67" t="s">
        <v>327</v>
      </c>
      <c r="B32" s="143">
        <v>316000</v>
      </c>
      <c r="C32" s="172">
        <v>228000</v>
      </c>
      <c r="D32" s="57">
        <f t="shared" si="8"/>
        <v>544000</v>
      </c>
      <c r="E32" s="176">
        <v>216544.8</v>
      </c>
      <c r="F32" s="176">
        <v>216544.8</v>
      </c>
      <c r="G32" s="57">
        <f t="shared" si="9"/>
        <v>327455.2</v>
      </c>
    </row>
    <row r="33" spans="1:7" ht="14.45" customHeight="1" x14ac:dyDescent="0.25">
      <c r="A33" s="67" t="s">
        <v>328</v>
      </c>
      <c r="B33" s="143">
        <v>1022500</v>
      </c>
      <c r="C33" s="172">
        <v>419850</v>
      </c>
      <c r="D33" s="57">
        <f t="shared" si="8"/>
        <v>1442350</v>
      </c>
      <c r="E33" s="176">
        <v>588937.12</v>
      </c>
      <c r="F33" s="176">
        <v>588937.12</v>
      </c>
      <c r="G33" s="57">
        <f t="shared" si="9"/>
        <v>853412.88</v>
      </c>
    </row>
    <row r="34" spans="1:7" ht="14.45" customHeight="1" x14ac:dyDescent="0.25">
      <c r="A34" s="67" t="s">
        <v>329</v>
      </c>
      <c r="B34" s="144">
        <v>0</v>
      </c>
      <c r="C34" s="170">
        <v>0</v>
      </c>
      <c r="D34" s="57">
        <f t="shared" si="8"/>
        <v>0</v>
      </c>
      <c r="E34" s="174">
        <v>0</v>
      </c>
      <c r="F34" s="174">
        <v>0</v>
      </c>
      <c r="G34" s="57">
        <f t="shared" si="9"/>
        <v>0</v>
      </c>
    </row>
    <row r="35" spans="1:7" ht="14.45" customHeight="1" x14ac:dyDescent="0.25">
      <c r="A35" s="67" t="s">
        <v>330</v>
      </c>
      <c r="B35" s="143">
        <v>1000</v>
      </c>
      <c r="C35" s="172">
        <v>2000</v>
      </c>
      <c r="D35" s="57">
        <f t="shared" si="8"/>
        <v>3000</v>
      </c>
      <c r="E35" s="176">
        <v>1617.25</v>
      </c>
      <c r="F35" s="176">
        <v>1617.25</v>
      </c>
      <c r="G35" s="57">
        <f t="shared" si="9"/>
        <v>1382.75</v>
      </c>
    </row>
    <row r="36" spans="1:7" ht="14.45" customHeight="1" x14ac:dyDescent="0.25">
      <c r="A36" s="67" t="s">
        <v>331</v>
      </c>
      <c r="B36" s="143">
        <v>150000</v>
      </c>
      <c r="C36" s="172">
        <v>30000</v>
      </c>
      <c r="D36" s="57">
        <f t="shared" si="8"/>
        <v>180000</v>
      </c>
      <c r="E36" s="176">
        <v>88650.55</v>
      </c>
      <c r="F36" s="176">
        <v>88650.55</v>
      </c>
      <c r="G36" s="57">
        <f t="shared" si="9"/>
        <v>91349.45</v>
      </c>
    </row>
    <row r="37" spans="1:7" ht="14.45" customHeight="1" x14ac:dyDescent="0.25">
      <c r="A37" s="67" t="s">
        <v>332</v>
      </c>
      <c r="B37" s="143">
        <v>4649999.99</v>
      </c>
      <c r="C37" s="172">
        <v>-385919</v>
      </c>
      <c r="D37" s="57">
        <f t="shared" si="8"/>
        <v>4264080.99</v>
      </c>
      <c r="E37" s="176">
        <v>1643654.84</v>
      </c>
      <c r="F37" s="176">
        <v>1643654.84</v>
      </c>
      <c r="G37" s="57">
        <f t="shared" si="9"/>
        <v>2620426.1500000004</v>
      </c>
    </row>
    <row r="38" spans="1:7" x14ac:dyDescent="0.25">
      <c r="A38" s="66" t="s">
        <v>333</v>
      </c>
      <c r="B38" s="65">
        <f t="shared" ref="B38:G38" si="10">SUM(B39:B47)</f>
        <v>220000</v>
      </c>
      <c r="C38" s="170">
        <v>0</v>
      </c>
      <c r="D38" s="65">
        <f t="shared" si="10"/>
        <v>220000</v>
      </c>
      <c r="E38" s="174">
        <v>0</v>
      </c>
      <c r="F38" s="174">
        <v>0</v>
      </c>
      <c r="G38" s="65">
        <f t="shared" si="10"/>
        <v>220000</v>
      </c>
    </row>
    <row r="39" spans="1:7" x14ac:dyDescent="0.25">
      <c r="A39" s="67" t="s">
        <v>334</v>
      </c>
      <c r="B39" s="144">
        <v>0</v>
      </c>
      <c r="C39" s="170">
        <v>0</v>
      </c>
      <c r="D39" s="57">
        <f>+B39+C39</f>
        <v>0</v>
      </c>
      <c r="E39" s="174">
        <v>0</v>
      </c>
      <c r="F39" s="174">
        <v>0</v>
      </c>
      <c r="G39" s="57">
        <f>D39-E39</f>
        <v>0</v>
      </c>
    </row>
    <row r="40" spans="1:7" x14ac:dyDescent="0.25">
      <c r="A40" s="67" t="s">
        <v>335</v>
      </c>
      <c r="B40" s="144">
        <v>0</v>
      </c>
      <c r="C40" s="170">
        <v>0</v>
      </c>
      <c r="D40" s="57">
        <f t="shared" ref="D40:D47" si="11">+B40+C40</f>
        <v>0</v>
      </c>
      <c r="E40" s="174">
        <v>0</v>
      </c>
      <c r="F40" s="174">
        <v>0</v>
      </c>
      <c r="G40" s="57">
        <f t="shared" ref="G40:G47" si="12">D40-E40</f>
        <v>0</v>
      </c>
    </row>
    <row r="41" spans="1:7" x14ac:dyDescent="0.25">
      <c r="A41" s="67" t="s">
        <v>336</v>
      </c>
      <c r="B41" s="144">
        <v>0</v>
      </c>
      <c r="C41" s="170">
        <v>0</v>
      </c>
      <c r="D41" s="57">
        <f t="shared" si="11"/>
        <v>0</v>
      </c>
      <c r="E41" s="174">
        <v>0</v>
      </c>
      <c r="F41" s="174">
        <v>0</v>
      </c>
      <c r="G41" s="57">
        <f t="shared" si="12"/>
        <v>0</v>
      </c>
    </row>
    <row r="42" spans="1:7" x14ac:dyDescent="0.25">
      <c r="A42" s="67" t="s">
        <v>337</v>
      </c>
      <c r="B42" s="143">
        <v>220000</v>
      </c>
      <c r="C42" s="172">
        <v>0</v>
      </c>
      <c r="D42" s="57">
        <f t="shared" si="11"/>
        <v>220000</v>
      </c>
      <c r="E42" s="176">
        <v>0</v>
      </c>
      <c r="F42" s="176">
        <v>0</v>
      </c>
      <c r="G42" s="57">
        <f t="shared" si="12"/>
        <v>220000</v>
      </c>
    </row>
    <row r="43" spans="1:7" x14ac:dyDescent="0.25">
      <c r="A43" s="67" t="s">
        <v>338</v>
      </c>
      <c r="B43" s="144">
        <v>0</v>
      </c>
      <c r="C43" s="170">
        <v>0</v>
      </c>
      <c r="D43" s="57">
        <f t="shared" si="11"/>
        <v>0</v>
      </c>
      <c r="E43" s="174">
        <v>0</v>
      </c>
      <c r="F43" s="174">
        <v>0</v>
      </c>
      <c r="G43" s="57">
        <f t="shared" si="12"/>
        <v>0</v>
      </c>
    </row>
    <row r="44" spans="1:7" x14ac:dyDescent="0.25">
      <c r="A44" s="67" t="s">
        <v>339</v>
      </c>
      <c r="B44" s="144">
        <v>0</v>
      </c>
      <c r="C44" s="170">
        <v>0</v>
      </c>
      <c r="D44" s="57">
        <f t="shared" si="11"/>
        <v>0</v>
      </c>
      <c r="E44" s="174">
        <v>0</v>
      </c>
      <c r="F44" s="174">
        <v>0</v>
      </c>
      <c r="G44" s="57">
        <f t="shared" si="12"/>
        <v>0</v>
      </c>
    </row>
    <row r="45" spans="1:7" x14ac:dyDescent="0.25">
      <c r="A45" s="67" t="s">
        <v>340</v>
      </c>
      <c r="B45" s="144">
        <v>0</v>
      </c>
      <c r="C45" s="170">
        <v>0</v>
      </c>
      <c r="D45" s="57">
        <f t="shared" si="11"/>
        <v>0</v>
      </c>
      <c r="E45" s="174">
        <v>0</v>
      </c>
      <c r="F45" s="174">
        <v>0</v>
      </c>
      <c r="G45" s="57">
        <f t="shared" si="12"/>
        <v>0</v>
      </c>
    </row>
    <row r="46" spans="1:7" x14ac:dyDescent="0.25">
      <c r="A46" s="67" t="s">
        <v>341</v>
      </c>
      <c r="B46" s="144">
        <v>0</v>
      </c>
      <c r="C46" s="170">
        <v>0</v>
      </c>
      <c r="D46" s="57">
        <f t="shared" si="11"/>
        <v>0</v>
      </c>
      <c r="E46" s="174">
        <v>0</v>
      </c>
      <c r="F46" s="174">
        <v>0</v>
      </c>
      <c r="G46" s="57">
        <f t="shared" si="12"/>
        <v>0</v>
      </c>
    </row>
    <row r="47" spans="1:7" x14ac:dyDescent="0.25">
      <c r="A47" s="67" t="s">
        <v>342</v>
      </c>
      <c r="B47" s="144">
        <v>0</v>
      </c>
      <c r="C47" s="170">
        <v>0</v>
      </c>
      <c r="D47" s="57">
        <f t="shared" si="11"/>
        <v>0</v>
      </c>
      <c r="E47" s="174">
        <v>0</v>
      </c>
      <c r="F47" s="174">
        <v>0</v>
      </c>
      <c r="G47" s="57">
        <f t="shared" si="12"/>
        <v>0</v>
      </c>
    </row>
    <row r="48" spans="1:7" x14ac:dyDescent="0.25">
      <c r="A48" s="66" t="s">
        <v>343</v>
      </c>
      <c r="B48" s="65">
        <f t="shared" ref="B48:G48" si="13">SUM(B49:B57)</f>
        <v>482421.3</v>
      </c>
      <c r="C48" s="170">
        <v>0</v>
      </c>
      <c r="D48" s="65">
        <f t="shared" si="13"/>
        <v>482421.3</v>
      </c>
      <c r="E48" s="174">
        <v>322920.43</v>
      </c>
      <c r="F48" s="174">
        <v>322920.43</v>
      </c>
      <c r="G48" s="65">
        <f t="shared" si="13"/>
        <v>159500.87</v>
      </c>
    </row>
    <row r="49" spans="1:7" x14ac:dyDescent="0.25">
      <c r="A49" s="67" t="s">
        <v>344</v>
      </c>
      <c r="B49" s="143">
        <v>122000</v>
      </c>
      <c r="C49" s="172">
        <v>0</v>
      </c>
      <c r="D49" s="57">
        <f>+B49+C49</f>
        <v>122000</v>
      </c>
      <c r="E49" s="176">
        <v>12499.14</v>
      </c>
      <c r="F49" s="176">
        <v>12499.14</v>
      </c>
      <c r="G49" s="57">
        <f>D49-E49</f>
        <v>109500.86</v>
      </c>
    </row>
    <row r="50" spans="1:7" x14ac:dyDescent="0.25">
      <c r="A50" s="67" t="s">
        <v>345</v>
      </c>
      <c r="B50" s="144">
        <v>0</v>
      </c>
      <c r="C50" s="170">
        <v>0</v>
      </c>
      <c r="D50" s="57">
        <f t="shared" ref="D50:D57" si="14">+B50+C50</f>
        <v>0</v>
      </c>
      <c r="E50" s="174">
        <v>0</v>
      </c>
      <c r="F50" s="174">
        <v>0</v>
      </c>
      <c r="G50" s="57">
        <f t="shared" ref="G50:G57" si="15">D50-E50</f>
        <v>0</v>
      </c>
    </row>
    <row r="51" spans="1:7" x14ac:dyDescent="0.25">
      <c r="A51" s="67" t="s">
        <v>346</v>
      </c>
      <c r="B51" s="144">
        <v>0</v>
      </c>
      <c r="C51" s="170">
        <v>0</v>
      </c>
      <c r="D51" s="57">
        <f t="shared" si="14"/>
        <v>0</v>
      </c>
      <c r="E51" s="174">
        <v>0</v>
      </c>
      <c r="F51" s="174">
        <v>0</v>
      </c>
      <c r="G51" s="57">
        <f t="shared" si="15"/>
        <v>0</v>
      </c>
    </row>
    <row r="52" spans="1:7" x14ac:dyDescent="0.25">
      <c r="A52" s="67" t="s">
        <v>347</v>
      </c>
      <c r="B52" s="144">
        <v>0</v>
      </c>
      <c r="C52" s="170">
        <v>0</v>
      </c>
      <c r="D52" s="57">
        <f t="shared" si="14"/>
        <v>0</v>
      </c>
      <c r="E52" s="174">
        <v>0</v>
      </c>
      <c r="F52" s="174">
        <v>0</v>
      </c>
      <c r="G52" s="57">
        <f t="shared" si="15"/>
        <v>0</v>
      </c>
    </row>
    <row r="53" spans="1:7" x14ac:dyDescent="0.25">
      <c r="A53" s="67" t="s">
        <v>348</v>
      </c>
      <c r="B53" s="144">
        <v>0</v>
      </c>
      <c r="C53" s="170">
        <v>0</v>
      </c>
      <c r="D53" s="57">
        <f t="shared" si="14"/>
        <v>0</v>
      </c>
      <c r="E53" s="174">
        <v>0</v>
      </c>
      <c r="F53" s="174">
        <v>0</v>
      </c>
      <c r="G53" s="57">
        <f t="shared" si="15"/>
        <v>0</v>
      </c>
    </row>
    <row r="54" spans="1:7" x14ac:dyDescent="0.25">
      <c r="A54" s="67" t="s">
        <v>349</v>
      </c>
      <c r="B54" s="143">
        <v>310421.3</v>
      </c>
      <c r="C54" s="172">
        <v>0</v>
      </c>
      <c r="D54" s="57">
        <f t="shared" si="14"/>
        <v>310421.3</v>
      </c>
      <c r="E54" s="176">
        <v>310421.28999999998</v>
      </c>
      <c r="F54" s="176">
        <v>310421.28999999998</v>
      </c>
      <c r="G54" s="57">
        <f t="shared" si="15"/>
        <v>1.0000000009313226E-2</v>
      </c>
    </row>
    <row r="55" spans="1:7" x14ac:dyDescent="0.25">
      <c r="A55" s="67" t="s">
        <v>350</v>
      </c>
      <c r="B55" s="144">
        <v>0</v>
      </c>
      <c r="C55" s="170">
        <v>0</v>
      </c>
      <c r="D55" s="57">
        <f t="shared" si="14"/>
        <v>0</v>
      </c>
      <c r="E55" s="174">
        <v>0</v>
      </c>
      <c r="F55" s="174">
        <v>0</v>
      </c>
      <c r="G55" s="57">
        <f t="shared" si="15"/>
        <v>0</v>
      </c>
    </row>
    <row r="56" spans="1:7" x14ac:dyDescent="0.25">
      <c r="A56" s="67" t="s">
        <v>351</v>
      </c>
      <c r="B56" s="144">
        <v>0</v>
      </c>
      <c r="C56" s="170">
        <v>0</v>
      </c>
      <c r="D56" s="57">
        <f t="shared" si="14"/>
        <v>0</v>
      </c>
      <c r="E56" s="174">
        <v>0</v>
      </c>
      <c r="F56" s="174">
        <v>0</v>
      </c>
      <c r="G56" s="57">
        <f t="shared" si="15"/>
        <v>0</v>
      </c>
    </row>
    <row r="57" spans="1:7" x14ac:dyDescent="0.25">
      <c r="A57" s="67" t="s">
        <v>352</v>
      </c>
      <c r="B57" s="143">
        <v>50000</v>
      </c>
      <c r="C57" s="172">
        <v>0</v>
      </c>
      <c r="D57" s="57">
        <f t="shared" si="14"/>
        <v>50000</v>
      </c>
      <c r="E57" s="176">
        <v>0</v>
      </c>
      <c r="F57" s="176">
        <v>0</v>
      </c>
      <c r="G57" s="57">
        <f t="shared" si="15"/>
        <v>50000</v>
      </c>
    </row>
    <row r="58" spans="1:7" x14ac:dyDescent="0.25">
      <c r="A58" s="66" t="s">
        <v>353</v>
      </c>
      <c r="B58" s="65">
        <f t="shared" ref="B58:G58" si="16">SUM(B59:B61)</f>
        <v>0</v>
      </c>
      <c r="C58" s="170">
        <v>237069</v>
      </c>
      <c r="D58" s="65">
        <f t="shared" si="16"/>
        <v>237069</v>
      </c>
      <c r="E58" s="174">
        <v>237068.97</v>
      </c>
      <c r="F58" s="174">
        <v>237068.97</v>
      </c>
      <c r="G58" s="65">
        <f t="shared" si="16"/>
        <v>2.9999999998835847E-2</v>
      </c>
    </row>
    <row r="59" spans="1:7" x14ac:dyDescent="0.25">
      <c r="A59" s="67" t="s">
        <v>354</v>
      </c>
      <c r="B59" s="143">
        <v>0</v>
      </c>
      <c r="C59" s="172">
        <v>237069</v>
      </c>
      <c r="D59" s="57">
        <f>+B59+C59</f>
        <v>237069</v>
      </c>
      <c r="E59" s="176">
        <v>237068.97</v>
      </c>
      <c r="F59" s="176">
        <v>237068.97</v>
      </c>
      <c r="G59" s="57">
        <f>D59-E59</f>
        <v>2.9999999998835847E-2</v>
      </c>
    </row>
    <row r="60" spans="1:7" x14ac:dyDescent="0.25">
      <c r="A60" s="67" t="s">
        <v>355</v>
      </c>
      <c r="B60" s="144">
        <v>0</v>
      </c>
      <c r="C60" s="170">
        <v>0</v>
      </c>
      <c r="D60" s="57">
        <f t="shared" ref="D60:D61" si="17">+B60+C60</f>
        <v>0</v>
      </c>
      <c r="E60" s="174">
        <v>0</v>
      </c>
      <c r="F60" s="174">
        <v>0</v>
      </c>
      <c r="G60" s="57">
        <f t="shared" ref="G60:G61" si="18">D60-E60</f>
        <v>0</v>
      </c>
    </row>
    <row r="61" spans="1:7" x14ac:dyDescent="0.25">
      <c r="A61" s="67" t="s">
        <v>356</v>
      </c>
      <c r="B61" s="144">
        <v>0</v>
      </c>
      <c r="C61" s="170">
        <v>0</v>
      </c>
      <c r="D61" s="57">
        <f t="shared" si="17"/>
        <v>0</v>
      </c>
      <c r="E61" s="174">
        <v>0</v>
      </c>
      <c r="F61" s="174">
        <v>0</v>
      </c>
      <c r="G61" s="57">
        <f t="shared" si="18"/>
        <v>0</v>
      </c>
    </row>
    <row r="62" spans="1:7" x14ac:dyDescent="0.25">
      <c r="A62" s="66" t="s">
        <v>357</v>
      </c>
      <c r="B62" s="65">
        <f t="shared" ref="B62:G62" si="19">SUM(B63:B67,B69:B70)</f>
        <v>20210.64</v>
      </c>
      <c r="C62" s="170">
        <v>-5000</v>
      </c>
      <c r="D62" s="65">
        <f t="shared" si="19"/>
        <v>15210.64</v>
      </c>
      <c r="E62" s="174">
        <v>0</v>
      </c>
      <c r="F62" s="174">
        <v>0</v>
      </c>
      <c r="G62" s="65">
        <f t="shared" si="19"/>
        <v>15210.64</v>
      </c>
    </row>
    <row r="63" spans="1:7" x14ac:dyDescent="0.25">
      <c r="A63" s="67" t="s">
        <v>358</v>
      </c>
      <c r="B63" s="144">
        <v>0</v>
      </c>
      <c r="C63" s="170">
        <v>0</v>
      </c>
      <c r="D63" s="57">
        <f>+B63+C63</f>
        <v>0</v>
      </c>
      <c r="E63" s="174">
        <v>0</v>
      </c>
      <c r="F63" s="174">
        <v>0</v>
      </c>
      <c r="G63" s="57">
        <f>D63-E63</f>
        <v>0</v>
      </c>
    </row>
    <row r="64" spans="1:7" x14ac:dyDescent="0.25">
      <c r="A64" s="67" t="s">
        <v>359</v>
      </c>
      <c r="B64" s="144">
        <v>0</v>
      </c>
      <c r="C64" s="170">
        <v>0</v>
      </c>
      <c r="D64" s="57">
        <f t="shared" ref="D64:D70" si="20">+B64+C64</f>
        <v>0</v>
      </c>
      <c r="E64" s="174">
        <v>0</v>
      </c>
      <c r="F64" s="174">
        <v>0</v>
      </c>
      <c r="G64" s="57">
        <f t="shared" ref="G64:G70" si="21">D64-E64</f>
        <v>0</v>
      </c>
    </row>
    <row r="65" spans="1:7" x14ac:dyDescent="0.25">
      <c r="A65" s="67" t="s">
        <v>360</v>
      </c>
      <c r="B65" s="144">
        <v>0</v>
      </c>
      <c r="C65" s="170">
        <v>0</v>
      </c>
      <c r="D65" s="57">
        <f t="shared" si="20"/>
        <v>0</v>
      </c>
      <c r="E65" s="174">
        <v>0</v>
      </c>
      <c r="F65" s="174">
        <v>0</v>
      </c>
      <c r="G65" s="57">
        <f t="shared" si="21"/>
        <v>0</v>
      </c>
    </row>
    <row r="66" spans="1:7" x14ac:dyDescent="0.25">
      <c r="A66" s="67" t="s">
        <v>361</v>
      </c>
      <c r="B66" s="144">
        <v>0</v>
      </c>
      <c r="C66" s="170">
        <v>0</v>
      </c>
      <c r="D66" s="57">
        <f t="shared" si="20"/>
        <v>0</v>
      </c>
      <c r="E66" s="174">
        <v>0</v>
      </c>
      <c r="F66" s="174">
        <v>0</v>
      </c>
      <c r="G66" s="57">
        <f t="shared" si="21"/>
        <v>0</v>
      </c>
    </row>
    <row r="67" spans="1:7" x14ac:dyDescent="0.25">
      <c r="A67" s="67" t="s">
        <v>362</v>
      </c>
      <c r="B67" s="144">
        <v>0</v>
      </c>
      <c r="C67" s="170">
        <v>0</v>
      </c>
      <c r="D67" s="57">
        <f t="shared" si="20"/>
        <v>0</v>
      </c>
      <c r="E67" s="174">
        <v>0</v>
      </c>
      <c r="F67" s="174">
        <v>0</v>
      </c>
      <c r="G67" s="57">
        <f t="shared" si="21"/>
        <v>0</v>
      </c>
    </row>
    <row r="68" spans="1:7" x14ac:dyDescent="0.25">
      <c r="A68" s="67" t="s">
        <v>363</v>
      </c>
      <c r="B68" s="144">
        <v>0</v>
      </c>
      <c r="C68" s="170">
        <v>0</v>
      </c>
      <c r="D68" s="57">
        <f t="shared" si="20"/>
        <v>0</v>
      </c>
      <c r="E68" s="174">
        <v>0</v>
      </c>
      <c r="F68" s="174">
        <v>0</v>
      </c>
      <c r="G68" s="57">
        <f t="shared" si="21"/>
        <v>0</v>
      </c>
    </row>
    <row r="69" spans="1:7" x14ac:dyDescent="0.25">
      <c r="A69" s="67" t="s">
        <v>364</v>
      </c>
      <c r="B69" s="144">
        <v>0</v>
      </c>
      <c r="C69" s="170">
        <v>0</v>
      </c>
      <c r="D69" s="57">
        <f t="shared" si="20"/>
        <v>0</v>
      </c>
      <c r="E69" s="174">
        <v>0</v>
      </c>
      <c r="F69" s="174">
        <v>0</v>
      </c>
      <c r="G69" s="57">
        <f t="shared" si="21"/>
        <v>0</v>
      </c>
    </row>
    <row r="70" spans="1:7" x14ac:dyDescent="0.25">
      <c r="A70" s="67" t="s">
        <v>365</v>
      </c>
      <c r="B70" s="143">
        <v>20210.64</v>
      </c>
      <c r="C70" s="172">
        <v>-5000</v>
      </c>
      <c r="D70" s="57">
        <f t="shared" si="20"/>
        <v>15210.64</v>
      </c>
      <c r="E70" s="176">
        <v>0</v>
      </c>
      <c r="F70" s="176">
        <v>0</v>
      </c>
      <c r="G70" s="57">
        <f t="shared" si="21"/>
        <v>15210.64</v>
      </c>
    </row>
    <row r="71" spans="1:7" x14ac:dyDescent="0.25">
      <c r="A71" s="66" t="s">
        <v>366</v>
      </c>
      <c r="B71" s="65">
        <f t="shared" ref="B71:G71" si="22">SUM(B72:B74)</f>
        <v>0</v>
      </c>
      <c r="C71" s="170">
        <v>0</v>
      </c>
      <c r="D71" s="65">
        <f t="shared" si="22"/>
        <v>0</v>
      </c>
      <c r="E71" s="174">
        <v>0</v>
      </c>
      <c r="F71" s="174">
        <v>0</v>
      </c>
      <c r="G71" s="65">
        <f t="shared" si="22"/>
        <v>0</v>
      </c>
    </row>
    <row r="72" spans="1:7" x14ac:dyDescent="0.25">
      <c r="A72" s="67" t="s">
        <v>367</v>
      </c>
      <c r="B72" s="57">
        <v>0</v>
      </c>
      <c r="C72" s="170">
        <v>0</v>
      </c>
      <c r="D72" s="57">
        <v>0</v>
      </c>
      <c r="E72" s="174">
        <v>0</v>
      </c>
      <c r="F72" s="174">
        <v>0</v>
      </c>
      <c r="G72" s="57">
        <f>D72-E72</f>
        <v>0</v>
      </c>
    </row>
    <row r="73" spans="1:7" x14ac:dyDescent="0.25">
      <c r="A73" s="67" t="s">
        <v>368</v>
      </c>
      <c r="B73" s="57">
        <v>0</v>
      </c>
      <c r="C73" s="170">
        <v>0</v>
      </c>
      <c r="D73" s="57">
        <v>0</v>
      </c>
      <c r="E73" s="174">
        <v>0</v>
      </c>
      <c r="F73" s="174">
        <v>0</v>
      </c>
      <c r="G73" s="57">
        <f t="shared" ref="G73:G74" si="23">D73-E73</f>
        <v>0</v>
      </c>
    </row>
    <row r="74" spans="1:7" x14ac:dyDescent="0.25">
      <c r="A74" s="67" t="s">
        <v>369</v>
      </c>
      <c r="B74" s="57">
        <v>0</v>
      </c>
      <c r="C74" s="170">
        <v>0</v>
      </c>
      <c r="D74" s="57">
        <v>0</v>
      </c>
      <c r="E74" s="174">
        <v>0</v>
      </c>
      <c r="F74" s="174">
        <v>0</v>
      </c>
      <c r="G74" s="57">
        <f t="shared" si="23"/>
        <v>0</v>
      </c>
    </row>
    <row r="75" spans="1:7" x14ac:dyDescent="0.25">
      <c r="A75" s="66" t="s">
        <v>370</v>
      </c>
      <c r="B75" s="65">
        <f t="shared" ref="B75:G75" si="24">SUM(B76:B82)</f>
        <v>0</v>
      </c>
      <c r="C75" s="170">
        <v>0</v>
      </c>
      <c r="D75" s="65">
        <f t="shared" si="24"/>
        <v>0</v>
      </c>
      <c r="E75" s="174">
        <v>0</v>
      </c>
      <c r="F75" s="174">
        <v>0</v>
      </c>
      <c r="G75" s="65">
        <f t="shared" si="24"/>
        <v>0</v>
      </c>
    </row>
    <row r="76" spans="1:7" x14ac:dyDescent="0.25">
      <c r="A76" s="67" t="s">
        <v>371</v>
      </c>
      <c r="B76" s="57">
        <v>0</v>
      </c>
      <c r="C76" s="170">
        <v>0</v>
      </c>
      <c r="D76" s="57">
        <v>0</v>
      </c>
      <c r="E76" s="174">
        <v>0</v>
      </c>
      <c r="F76" s="174">
        <v>0</v>
      </c>
      <c r="G76" s="57">
        <f>D76-E76</f>
        <v>0</v>
      </c>
    </row>
    <row r="77" spans="1:7" x14ac:dyDescent="0.25">
      <c r="A77" s="67" t="s">
        <v>372</v>
      </c>
      <c r="B77" s="57">
        <v>0</v>
      </c>
      <c r="C77" s="170">
        <v>0</v>
      </c>
      <c r="D77" s="57">
        <v>0</v>
      </c>
      <c r="E77" s="174">
        <v>0</v>
      </c>
      <c r="F77" s="174">
        <v>0</v>
      </c>
      <c r="G77" s="57">
        <f t="shared" ref="G77:G82" si="25">D77-E77</f>
        <v>0</v>
      </c>
    </row>
    <row r="78" spans="1:7" x14ac:dyDescent="0.25">
      <c r="A78" s="67" t="s">
        <v>373</v>
      </c>
      <c r="B78" s="57">
        <v>0</v>
      </c>
      <c r="C78" s="170">
        <v>0</v>
      </c>
      <c r="D78" s="57">
        <v>0</v>
      </c>
      <c r="E78" s="174">
        <v>0</v>
      </c>
      <c r="F78" s="174">
        <v>0</v>
      </c>
      <c r="G78" s="57">
        <f t="shared" si="25"/>
        <v>0</v>
      </c>
    </row>
    <row r="79" spans="1:7" x14ac:dyDescent="0.25">
      <c r="A79" s="67" t="s">
        <v>374</v>
      </c>
      <c r="B79" s="57">
        <v>0</v>
      </c>
      <c r="C79" s="170">
        <v>0</v>
      </c>
      <c r="D79" s="57">
        <v>0</v>
      </c>
      <c r="E79" s="174">
        <v>0</v>
      </c>
      <c r="F79" s="174">
        <v>0</v>
      </c>
      <c r="G79" s="57">
        <f t="shared" si="25"/>
        <v>0</v>
      </c>
    </row>
    <row r="80" spans="1:7" x14ac:dyDescent="0.25">
      <c r="A80" s="67" t="s">
        <v>375</v>
      </c>
      <c r="B80" s="57">
        <v>0</v>
      </c>
      <c r="C80" s="170">
        <v>0</v>
      </c>
      <c r="D80" s="57">
        <v>0</v>
      </c>
      <c r="E80" s="174">
        <v>0</v>
      </c>
      <c r="F80" s="174">
        <v>0</v>
      </c>
      <c r="G80" s="57">
        <f t="shared" si="25"/>
        <v>0</v>
      </c>
    </row>
    <row r="81" spans="1:7" x14ac:dyDescent="0.25">
      <c r="A81" s="67" t="s">
        <v>376</v>
      </c>
      <c r="B81" s="57">
        <v>0</v>
      </c>
      <c r="C81" s="170">
        <v>0</v>
      </c>
      <c r="D81" s="57">
        <v>0</v>
      </c>
      <c r="E81" s="174">
        <v>0</v>
      </c>
      <c r="F81" s="174">
        <v>0</v>
      </c>
      <c r="G81" s="57">
        <f t="shared" si="25"/>
        <v>0</v>
      </c>
    </row>
    <row r="82" spans="1:7" x14ac:dyDescent="0.25">
      <c r="A82" s="67" t="s">
        <v>377</v>
      </c>
      <c r="B82" s="57">
        <v>0</v>
      </c>
      <c r="C82" s="170">
        <v>0</v>
      </c>
      <c r="D82" s="57">
        <v>0</v>
      </c>
      <c r="E82" s="174">
        <v>0</v>
      </c>
      <c r="F82" s="174">
        <v>0</v>
      </c>
      <c r="G82" s="57">
        <f t="shared" si="25"/>
        <v>0</v>
      </c>
    </row>
    <row r="83" spans="1:7" x14ac:dyDescent="0.25">
      <c r="A83" s="68"/>
      <c r="B83" s="57"/>
      <c r="C83" s="171"/>
      <c r="D83" s="57"/>
      <c r="E83" s="175"/>
      <c r="F83" s="175"/>
      <c r="G83" s="57"/>
    </row>
    <row r="84" spans="1:7" x14ac:dyDescent="0.25">
      <c r="A84" s="26" t="s">
        <v>378</v>
      </c>
      <c r="B84" s="65">
        <f t="shared" ref="B84:G84" si="26">SUM(B85,B93,B103,B113,B123,B133,B137,B146,B150)</f>
        <v>1350000</v>
      </c>
      <c r="C84" s="169">
        <v>0</v>
      </c>
      <c r="D84" s="65">
        <f t="shared" si="26"/>
        <v>1350000</v>
      </c>
      <c r="E84" s="173">
        <v>0</v>
      </c>
      <c r="F84" s="173">
        <v>0</v>
      </c>
      <c r="G84" s="65">
        <f t="shared" si="26"/>
        <v>1350000</v>
      </c>
    </row>
    <row r="85" spans="1:7" x14ac:dyDescent="0.25">
      <c r="A85" s="66" t="s">
        <v>305</v>
      </c>
      <c r="B85" s="65">
        <f t="shared" ref="B85:G85" si="27">SUM(B86:B92)</f>
        <v>0</v>
      </c>
      <c r="C85" s="170">
        <v>0</v>
      </c>
      <c r="D85" s="65">
        <f t="shared" si="27"/>
        <v>0</v>
      </c>
      <c r="E85" s="174">
        <v>0</v>
      </c>
      <c r="F85" s="174">
        <v>0</v>
      </c>
      <c r="G85" s="65">
        <f t="shared" si="27"/>
        <v>0</v>
      </c>
    </row>
    <row r="86" spans="1:7" x14ac:dyDescent="0.25">
      <c r="A86" s="67" t="s">
        <v>306</v>
      </c>
      <c r="B86" s="57">
        <v>0</v>
      </c>
      <c r="C86" s="170">
        <v>0</v>
      </c>
      <c r="D86" s="57">
        <v>0</v>
      </c>
      <c r="E86" s="174">
        <v>0</v>
      </c>
      <c r="F86" s="174">
        <v>0</v>
      </c>
      <c r="G86" s="57">
        <f>D86-E86</f>
        <v>0</v>
      </c>
    </row>
    <row r="87" spans="1:7" x14ac:dyDescent="0.25">
      <c r="A87" s="67" t="s">
        <v>307</v>
      </c>
      <c r="B87" s="57">
        <v>0</v>
      </c>
      <c r="C87" s="170">
        <v>0</v>
      </c>
      <c r="D87" s="57">
        <v>0</v>
      </c>
      <c r="E87" s="174">
        <v>0</v>
      </c>
      <c r="F87" s="174">
        <v>0</v>
      </c>
      <c r="G87" s="57">
        <f t="shared" ref="G87:G92" si="28">D87-E87</f>
        <v>0</v>
      </c>
    </row>
    <row r="88" spans="1:7" x14ac:dyDescent="0.25">
      <c r="A88" s="67" t="s">
        <v>308</v>
      </c>
      <c r="B88" s="57">
        <v>0</v>
      </c>
      <c r="C88" s="170">
        <v>0</v>
      </c>
      <c r="D88" s="57">
        <v>0</v>
      </c>
      <c r="E88" s="174">
        <v>0</v>
      </c>
      <c r="F88" s="174">
        <v>0</v>
      </c>
      <c r="G88" s="57">
        <f t="shared" si="28"/>
        <v>0</v>
      </c>
    </row>
    <row r="89" spans="1:7" x14ac:dyDescent="0.25">
      <c r="A89" s="67" t="s">
        <v>309</v>
      </c>
      <c r="B89" s="57">
        <v>0</v>
      </c>
      <c r="C89" s="170">
        <v>0</v>
      </c>
      <c r="D89" s="57">
        <v>0</v>
      </c>
      <c r="E89" s="174">
        <v>0</v>
      </c>
      <c r="F89" s="174">
        <v>0</v>
      </c>
      <c r="G89" s="57">
        <f t="shared" si="28"/>
        <v>0</v>
      </c>
    </row>
    <row r="90" spans="1:7" x14ac:dyDescent="0.25">
      <c r="A90" s="67" t="s">
        <v>310</v>
      </c>
      <c r="B90" s="57">
        <v>0</v>
      </c>
      <c r="C90" s="170">
        <v>0</v>
      </c>
      <c r="D90" s="57">
        <v>0</v>
      </c>
      <c r="E90" s="174">
        <v>0</v>
      </c>
      <c r="F90" s="174">
        <v>0</v>
      </c>
      <c r="G90" s="57">
        <f t="shared" si="28"/>
        <v>0</v>
      </c>
    </row>
    <row r="91" spans="1:7" x14ac:dyDescent="0.25">
      <c r="A91" s="67" t="s">
        <v>311</v>
      </c>
      <c r="B91" s="57">
        <v>0</v>
      </c>
      <c r="C91" s="170">
        <v>0</v>
      </c>
      <c r="D91" s="57">
        <v>0</v>
      </c>
      <c r="E91" s="174">
        <v>0</v>
      </c>
      <c r="F91" s="174">
        <v>0</v>
      </c>
      <c r="G91" s="57">
        <f t="shared" si="28"/>
        <v>0</v>
      </c>
    </row>
    <row r="92" spans="1:7" x14ac:dyDescent="0.25">
      <c r="A92" s="67" t="s">
        <v>312</v>
      </c>
      <c r="B92" s="57">
        <v>0</v>
      </c>
      <c r="C92" s="170">
        <v>0</v>
      </c>
      <c r="D92" s="57">
        <v>0</v>
      </c>
      <c r="E92" s="174">
        <v>0</v>
      </c>
      <c r="F92" s="174">
        <v>0</v>
      </c>
      <c r="G92" s="57">
        <f t="shared" si="28"/>
        <v>0</v>
      </c>
    </row>
    <row r="93" spans="1:7" x14ac:dyDescent="0.25">
      <c r="A93" s="66" t="s">
        <v>313</v>
      </c>
      <c r="B93" s="65">
        <f t="shared" ref="B93:G93" si="29">SUM(B94:B102)</f>
        <v>0</v>
      </c>
      <c r="C93" s="170">
        <v>0</v>
      </c>
      <c r="D93" s="65">
        <f t="shared" si="29"/>
        <v>0</v>
      </c>
      <c r="E93" s="174">
        <v>0</v>
      </c>
      <c r="F93" s="174">
        <v>0</v>
      </c>
      <c r="G93" s="65">
        <f t="shared" si="29"/>
        <v>0</v>
      </c>
    </row>
    <row r="94" spans="1:7" x14ac:dyDescent="0.25">
      <c r="A94" s="67" t="s">
        <v>314</v>
      </c>
      <c r="B94" s="57">
        <v>0</v>
      </c>
      <c r="C94" s="170">
        <v>0</v>
      </c>
      <c r="D94" s="57">
        <v>0</v>
      </c>
      <c r="E94" s="174">
        <v>0</v>
      </c>
      <c r="F94" s="174">
        <v>0</v>
      </c>
      <c r="G94" s="57">
        <f>D94-E94</f>
        <v>0</v>
      </c>
    </row>
    <row r="95" spans="1:7" x14ac:dyDescent="0.25">
      <c r="A95" s="67" t="s">
        <v>315</v>
      </c>
      <c r="B95" s="57">
        <v>0</v>
      </c>
      <c r="C95" s="170">
        <v>0</v>
      </c>
      <c r="D95" s="57">
        <v>0</v>
      </c>
      <c r="E95" s="174">
        <v>0</v>
      </c>
      <c r="F95" s="174">
        <v>0</v>
      </c>
      <c r="G95" s="57">
        <f t="shared" ref="G95:G102" si="30">D95-E95</f>
        <v>0</v>
      </c>
    </row>
    <row r="96" spans="1:7" x14ac:dyDescent="0.25">
      <c r="A96" s="67" t="s">
        <v>316</v>
      </c>
      <c r="B96" s="57">
        <v>0</v>
      </c>
      <c r="C96" s="170">
        <v>0</v>
      </c>
      <c r="D96" s="57">
        <v>0</v>
      </c>
      <c r="E96" s="174">
        <v>0</v>
      </c>
      <c r="F96" s="174">
        <v>0</v>
      </c>
      <c r="G96" s="57">
        <f t="shared" si="30"/>
        <v>0</v>
      </c>
    </row>
    <row r="97" spans="1:7" x14ac:dyDescent="0.25">
      <c r="A97" s="67" t="s">
        <v>317</v>
      </c>
      <c r="B97" s="57">
        <v>0</v>
      </c>
      <c r="C97" s="170">
        <v>0</v>
      </c>
      <c r="D97" s="57">
        <v>0</v>
      </c>
      <c r="E97" s="174">
        <v>0</v>
      </c>
      <c r="F97" s="174">
        <v>0</v>
      </c>
      <c r="G97" s="57">
        <f t="shared" si="30"/>
        <v>0</v>
      </c>
    </row>
    <row r="98" spans="1:7" x14ac:dyDescent="0.25">
      <c r="A98" s="69" t="s">
        <v>318</v>
      </c>
      <c r="B98" s="57">
        <v>0</v>
      </c>
      <c r="C98" s="170">
        <v>0</v>
      </c>
      <c r="D98" s="57">
        <v>0</v>
      </c>
      <c r="E98" s="174">
        <v>0</v>
      </c>
      <c r="F98" s="174">
        <v>0</v>
      </c>
      <c r="G98" s="57">
        <f t="shared" si="30"/>
        <v>0</v>
      </c>
    </row>
    <row r="99" spans="1:7" x14ac:dyDescent="0.25">
      <c r="A99" s="67" t="s">
        <v>319</v>
      </c>
      <c r="B99" s="57">
        <v>0</v>
      </c>
      <c r="C99" s="170">
        <v>0</v>
      </c>
      <c r="D99" s="57">
        <v>0</v>
      </c>
      <c r="E99" s="174">
        <v>0</v>
      </c>
      <c r="F99" s="174">
        <v>0</v>
      </c>
      <c r="G99" s="57">
        <f t="shared" si="30"/>
        <v>0</v>
      </c>
    </row>
    <row r="100" spans="1:7" x14ac:dyDescent="0.25">
      <c r="A100" s="67" t="s">
        <v>320</v>
      </c>
      <c r="B100" s="57">
        <v>0</v>
      </c>
      <c r="C100" s="170">
        <v>0</v>
      </c>
      <c r="D100" s="57">
        <v>0</v>
      </c>
      <c r="E100" s="174">
        <v>0</v>
      </c>
      <c r="F100" s="174">
        <v>0</v>
      </c>
      <c r="G100" s="57">
        <f t="shared" si="30"/>
        <v>0</v>
      </c>
    </row>
    <row r="101" spans="1:7" x14ac:dyDescent="0.25">
      <c r="A101" s="67" t="s">
        <v>321</v>
      </c>
      <c r="B101" s="57">
        <v>0</v>
      </c>
      <c r="C101" s="170">
        <v>0</v>
      </c>
      <c r="D101" s="57">
        <v>0</v>
      </c>
      <c r="E101" s="174">
        <v>0</v>
      </c>
      <c r="F101" s="174">
        <v>0</v>
      </c>
      <c r="G101" s="57">
        <f t="shared" si="30"/>
        <v>0</v>
      </c>
    </row>
    <row r="102" spans="1:7" x14ac:dyDescent="0.25">
      <c r="A102" s="67" t="s">
        <v>322</v>
      </c>
      <c r="B102" s="57">
        <v>0</v>
      </c>
      <c r="C102" s="170">
        <v>0</v>
      </c>
      <c r="D102" s="57">
        <v>0</v>
      </c>
      <c r="E102" s="174">
        <v>0</v>
      </c>
      <c r="F102" s="174">
        <v>0</v>
      </c>
      <c r="G102" s="57">
        <f t="shared" si="30"/>
        <v>0</v>
      </c>
    </row>
    <row r="103" spans="1:7" x14ac:dyDescent="0.25">
      <c r="A103" s="66" t="s">
        <v>323</v>
      </c>
      <c r="B103" s="65">
        <f t="shared" ref="B103:G103" si="31">SUM(B104:B112)</f>
        <v>0</v>
      </c>
      <c r="C103" s="170">
        <v>0</v>
      </c>
      <c r="D103" s="65">
        <f t="shared" si="31"/>
        <v>0</v>
      </c>
      <c r="E103" s="174">
        <v>0</v>
      </c>
      <c r="F103" s="174">
        <v>0</v>
      </c>
      <c r="G103" s="65">
        <f t="shared" si="31"/>
        <v>0</v>
      </c>
    </row>
    <row r="104" spans="1:7" x14ac:dyDescent="0.25">
      <c r="A104" s="67" t="s">
        <v>324</v>
      </c>
      <c r="B104" s="57">
        <v>0</v>
      </c>
      <c r="C104" s="170">
        <v>0</v>
      </c>
      <c r="D104" s="57">
        <v>0</v>
      </c>
      <c r="E104" s="174">
        <v>0</v>
      </c>
      <c r="F104" s="174">
        <v>0</v>
      </c>
      <c r="G104" s="57">
        <f>D104-E104</f>
        <v>0</v>
      </c>
    </row>
    <row r="105" spans="1:7" x14ac:dyDescent="0.25">
      <c r="A105" s="67" t="s">
        <v>325</v>
      </c>
      <c r="B105" s="57">
        <v>0</v>
      </c>
      <c r="C105" s="170">
        <v>0</v>
      </c>
      <c r="D105" s="57">
        <v>0</v>
      </c>
      <c r="E105" s="174">
        <v>0</v>
      </c>
      <c r="F105" s="174">
        <v>0</v>
      </c>
      <c r="G105" s="57">
        <f t="shared" ref="G105:G112" si="32">D105-E105</f>
        <v>0</v>
      </c>
    </row>
    <row r="106" spans="1:7" x14ac:dyDescent="0.25">
      <c r="A106" s="67" t="s">
        <v>326</v>
      </c>
      <c r="B106" s="57">
        <v>0</v>
      </c>
      <c r="C106" s="170">
        <v>0</v>
      </c>
      <c r="D106" s="57">
        <v>0</v>
      </c>
      <c r="E106" s="174">
        <v>0</v>
      </c>
      <c r="F106" s="174">
        <v>0</v>
      </c>
      <c r="G106" s="57">
        <f t="shared" si="32"/>
        <v>0</v>
      </c>
    </row>
    <row r="107" spans="1:7" x14ac:dyDescent="0.25">
      <c r="A107" s="67" t="s">
        <v>327</v>
      </c>
      <c r="B107" s="57">
        <v>0</v>
      </c>
      <c r="C107" s="170">
        <v>0</v>
      </c>
      <c r="D107" s="57">
        <v>0</v>
      </c>
      <c r="E107" s="174">
        <v>0</v>
      </c>
      <c r="F107" s="174">
        <v>0</v>
      </c>
      <c r="G107" s="57">
        <f t="shared" si="32"/>
        <v>0</v>
      </c>
    </row>
    <row r="108" spans="1:7" x14ac:dyDescent="0.25">
      <c r="A108" s="67" t="s">
        <v>328</v>
      </c>
      <c r="B108" s="57">
        <v>0</v>
      </c>
      <c r="C108" s="170">
        <v>0</v>
      </c>
      <c r="D108" s="57">
        <v>0</v>
      </c>
      <c r="E108" s="174">
        <v>0</v>
      </c>
      <c r="F108" s="174">
        <v>0</v>
      </c>
      <c r="G108" s="57">
        <f t="shared" si="32"/>
        <v>0</v>
      </c>
    </row>
    <row r="109" spans="1:7" x14ac:dyDescent="0.25">
      <c r="A109" s="67" t="s">
        <v>329</v>
      </c>
      <c r="B109" s="57">
        <v>0</v>
      </c>
      <c r="C109" s="170">
        <v>0</v>
      </c>
      <c r="D109" s="57">
        <v>0</v>
      </c>
      <c r="E109" s="174">
        <v>0</v>
      </c>
      <c r="F109" s="174">
        <v>0</v>
      </c>
      <c r="G109" s="57">
        <f t="shared" si="32"/>
        <v>0</v>
      </c>
    </row>
    <row r="110" spans="1:7" x14ac:dyDescent="0.25">
      <c r="A110" s="67" t="s">
        <v>330</v>
      </c>
      <c r="B110" s="57">
        <v>0</v>
      </c>
      <c r="C110" s="170">
        <v>0</v>
      </c>
      <c r="D110" s="57">
        <v>0</v>
      </c>
      <c r="E110" s="174">
        <v>0</v>
      </c>
      <c r="F110" s="174">
        <v>0</v>
      </c>
      <c r="G110" s="57">
        <f t="shared" si="32"/>
        <v>0</v>
      </c>
    </row>
    <row r="111" spans="1:7" x14ac:dyDescent="0.25">
      <c r="A111" s="67" t="s">
        <v>331</v>
      </c>
      <c r="B111" s="57">
        <v>0</v>
      </c>
      <c r="C111" s="170">
        <v>0</v>
      </c>
      <c r="D111" s="57">
        <v>0</v>
      </c>
      <c r="E111" s="174">
        <v>0</v>
      </c>
      <c r="F111" s="174">
        <v>0</v>
      </c>
      <c r="G111" s="57">
        <f t="shared" si="32"/>
        <v>0</v>
      </c>
    </row>
    <row r="112" spans="1:7" x14ac:dyDescent="0.25">
      <c r="A112" s="67" t="s">
        <v>332</v>
      </c>
      <c r="B112" s="143">
        <v>0</v>
      </c>
      <c r="C112" s="172">
        <v>0</v>
      </c>
      <c r="D112" s="144">
        <f t="shared" ref="D112" si="33">B112+C112</f>
        <v>0</v>
      </c>
      <c r="E112" s="176">
        <v>0</v>
      </c>
      <c r="F112" s="176">
        <v>0</v>
      </c>
      <c r="G112" s="57">
        <f t="shared" si="32"/>
        <v>0</v>
      </c>
    </row>
    <row r="113" spans="1:7" x14ac:dyDescent="0.25">
      <c r="A113" s="66" t="s">
        <v>333</v>
      </c>
      <c r="B113" s="65">
        <f t="shared" ref="B113:G113" si="34">SUM(B114:B122)</f>
        <v>0</v>
      </c>
      <c r="C113" s="170">
        <v>0</v>
      </c>
      <c r="D113" s="65">
        <f t="shared" si="34"/>
        <v>0</v>
      </c>
      <c r="E113" s="174">
        <v>0</v>
      </c>
      <c r="F113" s="174">
        <v>0</v>
      </c>
      <c r="G113" s="65">
        <f t="shared" si="34"/>
        <v>0</v>
      </c>
    </row>
    <row r="114" spans="1:7" x14ac:dyDescent="0.25">
      <c r="A114" s="67" t="s">
        <v>334</v>
      </c>
      <c r="B114" s="57">
        <v>0</v>
      </c>
      <c r="C114" s="170">
        <v>0</v>
      </c>
      <c r="D114" s="57">
        <v>0</v>
      </c>
      <c r="E114" s="174">
        <v>0</v>
      </c>
      <c r="F114" s="174">
        <v>0</v>
      </c>
      <c r="G114" s="57">
        <f>D114-E114</f>
        <v>0</v>
      </c>
    </row>
    <row r="115" spans="1:7" x14ac:dyDescent="0.25">
      <c r="A115" s="67" t="s">
        <v>335</v>
      </c>
      <c r="B115" s="57">
        <v>0</v>
      </c>
      <c r="C115" s="170">
        <v>0</v>
      </c>
      <c r="D115" s="57">
        <v>0</v>
      </c>
      <c r="E115" s="174">
        <v>0</v>
      </c>
      <c r="F115" s="174">
        <v>0</v>
      </c>
      <c r="G115" s="57">
        <f t="shared" ref="G115:G122" si="35">D115-E115</f>
        <v>0</v>
      </c>
    </row>
    <row r="116" spans="1:7" x14ac:dyDescent="0.25">
      <c r="A116" s="67" t="s">
        <v>336</v>
      </c>
      <c r="B116" s="57">
        <v>0</v>
      </c>
      <c r="C116" s="170">
        <v>0</v>
      </c>
      <c r="D116" s="57">
        <v>0</v>
      </c>
      <c r="E116" s="174">
        <v>0</v>
      </c>
      <c r="F116" s="174">
        <v>0</v>
      </c>
      <c r="G116" s="57">
        <f t="shared" si="35"/>
        <v>0</v>
      </c>
    </row>
    <row r="117" spans="1:7" x14ac:dyDescent="0.25">
      <c r="A117" s="67" t="s">
        <v>337</v>
      </c>
      <c r="B117" s="57">
        <v>0</v>
      </c>
      <c r="C117" s="170">
        <v>0</v>
      </c>
      <c r="D117" s="57">
        <v>0</v>
      </c>
      <c r="E117" s="174">
        <v>0</v>
      </c>
      <c r="F117" s="174">
        <v>0</v>
      </c>
      <c r="G117" s="57">
        <f t="shared" si="35"/>
        <v>0</v>
      </c>
    </row>
    <row r="118" spans="1:7" x14ac:dyDescent="0.25">
      <c r="A118" s="67" t="s">
        <v>338</v>
      </c>
      <c r="B118" s="57">
        <v>0</v>
      </c>
      <c r="C118" s="170">
        <v>0</v>
      </c>
      <c r="D118" s="57">
        <v>0</v>
      </c>
      <c r="E118" s="174">
        <v>0</v>
      </c>
      <c r="F118" s="174">
        <v>0</v>
      </c>
      <c r="G118" s="57">
        <f t="shared" si="35"/>
        <v>0</v>
      </c>
    </row>
    <row r="119" spans="1:7" x14ac:dyDescent="0.25">
      <c r="A119" s="67" t="s">
        <v>339</v>
      </c>
      <c r="B119" s="57">
        <v>0</v>
      </c>
      <c r="C119" s="170">
        <v>0</v>
      </c>
      <c r="D119" s="57">
        <v>0</v>
      </c>
      <c r="E119" s="174">
        <v>0</v>
      </c>
      <c r="F119" s="174">
        <v>0</v>
      </c>
      <c r="G119" s="57">
        <f t="shared" si="35"/>
        <v>0</v>
      </c>
    </row>
    <row r="120" spans="1:7" x14ac:dyDescent="0.25">
      <c r="A120" s="67" t="s">
        <v>340</v>
      </c>
      <c r="B120" s="57">
        <v>0</v>
      </c>
      <c r="C120" s="170">
        <v>0</v>
      </c>
      <c r="D120" s="57">
        <v>0</v>
      </c>
      <c r="E120" s="174">
        <v>0</v>
      </c>
      <c r="F120" s="174">
        <v>0</v>
      </c>
      <c r="G120" s="57">
        <f t="shared" si="35"/>
        <v>0</v>
      </c>
    </row>
    <row r="121" spans="1:7" x14ac:dyDescent="0.25">
      <c r="A121" s="67" t="s">
        <v>341</v>
      </c>
      <c r="B121" s="57">
        <v>0</v>
      </c>
      <c r="C121" s="170">
        <v>0</v>
      </c>
      <c r="D121" s="57">
        <v>0</v>
      </c>
      <c r="E121" s="174">
        <v>0</v>
      </c>
      <c r="F121" s="174">
        <v>0</v>
      </c>
      <c r="G121" s="57">
        <f t="shared" si="35"/>
        <v>0</v>
      </c>
    </row>
    <row r="122" spans="1:7" x14ac:dyDescent="0.25">
      <c r="A122" s="67" t="s">
        <v>342</v>
      </c>
      <c r="B122" s="57">
        <v>0</v>
      </c>
      <c r="C122" s="170">
        <v>0</v>
      </c>
      <c r="D122" s="57">
        <v>0</v>
      </c>
      <c r="E122" s="174">
        <v>0</v>
      </c>
      <c r="F122" s="174">
        <v>0</v>
      </c>
      <c r="G122" s="57">
        <f t="shared" si="35"/>
        <v>0</v>
      </c>
    </row>
    <row r="123" spans="1:7" x14ac:dyDescent="0.25">
      <c r="A123" s="66" t="s">
        <v>343</v>
      </c>
      <c r="B123" s="65">
        <f t="shared" ref="B123:G123" si="36">SUM(B124:B132)</f>
        <v>0</v>
      </c>
      <c r="C123" s="170">
        <v>0</v>
      </c>
      <c r="D123" s="65">
        <f t="shared" si="36"/>
        <v>0</v>
      </c>
      <c r="E123" s="174">
        <v>0</v>
      </c>
      <c r="F123" s="174">
        <v>0</v>
      </c>
      <c r="G123" s="65">
        <f t="shared" si="36"/>
        <v>0</v>
      </c>
    </row>
    <row r="124" spans="1:7" x14ac:dyDescent="0.25">
      <c r="A124" s="67" t="s">
        <v>344</v>
      </c>
      <c r="B124" s="57">
        <v>0</v>
      </c>
      <c r="C124" s="170">
        <v>0</v>
      </c>
      <c r="D124" s="57">
        <v>0</v>
      </c>
      <c r="E124" s="174">
        <v>0</v>
      </c>
      <c r="F124" s="174">
        <v>0</v>
      </c>
      <c r="G124" s="57">
        <f>D124-E124</f>
        <v>0</v>
      </c>
    </row>
    <row r="125" spans="1:7" x14ac:dyDescent="0.25">
      <c r="A125" s="67" t="s">
        <v>345</v>
      </c>
      <c r="B125" s="57">
        <v>0</v>
      </c>
      <c r="C125" s="170">
        <v>0</v>
      </c>
      <c r="D125" s="57">
        <v>0</v>
      </c>
      <c r="E125" s="174">
        <v>0</v>
      </c>
      <c r="F125" s="174">
        <v>0</v>
      </c>
      <c r="G125" s="57">
        <f t="shared" ref="G125:G132" si="37">D125-E125</f>
        <v>0</v>
      </c>
    </row>
    <row r="126" spans="1:7" x14ac:dyDescent="0.25">
      <c r="A126" s="67" t="s">
        <v>346</v>
      </c>
      <c r="B126" s="57">
        <v>0</v>
      </c>
      <c r="C126" s="170">
        <v>0</v>
      </c>
      <c r="D126" s="57">
        <v>0</v>
      </c>
      <c r="E126" s="174">
        <v>0</v>
      </c>
      <c r="F126" s="174">
        <v>0</v>
      </c>
      <c r="G126" s="57">
        <f t="shared" si="37"/>
        <v>0</v>
      </c>
    </row>
    <row r="127" spans="1:7" x14ac:dyDescent="0.25">
      <c r="A127" s="67" t="s">
        <v>347</v>
      </c>
      <c r="B127" s="57">
        <v>0</v>
      </c>
      <c r="C127" s="170">
        <v>0</v>
      </c>
      <c r="D127" s="57">
        <v>0</v>
      </c>
      <c r="E127" s="174">
        <v>0</v>
      </c>
      <c r="F127" s="174">
        <v>0</v>
      </c>
      <c r="G127" s="57">
        <f t="shared" si="37"/>
        <v>0</v>
      </c>
    </row>
    <row r="128" spans="1:7" x14ac:dyDescent="0.25">
      <c r="A128" s="67" t="s">
        <v>348</v>
      </c>
      <c r="B128" s="57">
        <v>0</v>
      </c>
      <c r="C128" s="170">
        <v>0</v>
      </c>
      <c r="D128" s="57">
        <v>0</v>
      </c>
      <c r="E128" s="174">
        <v>0</v>
      </c>
      <c r="F128" s="174">
        <v>0</v>
      </c>
      <c r="G128" s="57">
        <f t="shared" si="37"/>
        <v>0</v>
      </c>
    </row>
    <row r="129" spans="1:7" x14ac:dyDescent="0.25">
      <c r="A129" s="67" t="s">
        <v>349</v>
      </c>
      <c r="B129" s="57">
        <v>0</v>
      </c>
      <c r="C129" s="170">
        <v>0</v>
      </c>
      <c r="D129" s="57">
        <v>0</v>
      </c>
      <c r="E129" s="174">
        <v>0</v>
      </c>
      <c r="F129" s="174">
        <v>0</v>
      </c>
      <c r="G129" s="57">
        <f t="shared" si="37"/>
        <v>0</v>
      </c>
    </row>
    <row r="130" spans="1:7" x14ac:dyDescent="0.25">
      <c r="A130" s="67" t="s">
        <v>350</v>
      </c>
      <c r="B130" s="57">
        <v>0</v>
      </c>
      <c r="C130" s="170">
        <v>0</v>
      </c>
      <c r="D130" s="57">
        <v>0</v>
      </c>
      <c r="E130" s="174">
        <v>0</v>
      </c>
      <c r="F130" s="174">
        <v>0</v>
      </c>
      <c r="G130" s="57">
        <f t="shared" si="37"/>
        <v>0</v>
      </c>
    </row>
    <row r="131" spans="1:7" x14ac:dyDescent="0.25">
      <c r="A131" s="67" t="s">
        <v>351</v>
      </c>
      <c r="B131" s="57">
        <v>0</v>
      </c>
      <c r="C131" s="170">
        <v>0</v>
      </c>
      <c r="D131" s="57">
        <v>0</v>
      </c>
      <c r="E131" s="174">
        <v>0</v>
      </c>
      <c r="F131" s="174">
        <v>0</v>
      </c>
      <c r="G131" s="57">
        <f t="shared" si="37"/>
        <v>0</v>
      </c>
    </row>
    <row r="132" spans="1:7" x14ac:dyDescent="0.25">
      <c r="A132" s="67" t="s">
        <v>352</v>
      </c>
      <c r="B132" s="57">
        <v>0</v>
      </c>
      <c r="C132" s="170">
        <v>0</v>
      </c>
      <c r="D132" s="57">
        <v>0</v>
      </c>
      <c r="E132" s="174">
        <v>0</v>
      </c>
      <c r="F132" s="174">
        <v>0</v>
      </c>
      <c r="G132" s="57">
        <f t="shared" si="37"/>
        <v>0</v>
      </c>
    </row>
    <row r="133" spans="1:7" x14ac:dyDescent="0.25">
      <c r="A133" s="66" t="s">
        <v>353</v>
      </c>
      <c r="B133" s="65">
        <f t="shared" ref="B133:G133" si="38">SUM(B134:B136)</f>
        <v>0</v>
      </c>
      <c r="C133" s="170">
        <v>0</v>
      </c>
      <c r="D133" s="65">
        <f t="shared" si="38"/>
        <v>0</v>
      </c>
      <c r="E133" s="174">
        <v>0</v>
      </c>
      <c r="F133" s="174">
        <v>0</v>
      </c>
      <c r="G133" s="65">
        <f t="shared" si="38"/>
        <v>0</v>
      </c>
    </row>
    <row r="134" spans="1:7" x14ac:dyDescent="0.25">
      <c r="A134" s="67" t="s">
        <v>354</v>
      </c>
      <c r="B134" s="57">
        <v>0</v>
      </c>
      <c r="C134" s="170">
        <v>0</v>
      </c>
      <c r="D134" s="57">
        <v>0</v>
      </c>
      <c r="E134" s="174">
        <v>0</v>
      </c>
      <c r="F134" s="174">
        <v>0</v>
      </c>
      <c r="G134" s="57">
        <f>D134-E134</f>
        <v>0</v>
      </c>
    </row>
    <row r="135" spans="1:7" x14ac:dyDescent="0.25">
      <c r="A135" s="67" t="s">
        <v>355</v>
      </c>
      <c r="B135" s="57">
        <v>0</v>
      </c>
      <c r="C135" s="170">
        <v>0</v>
      </c>
      <c r="D135" s="57">
        <v>0</v>
      </c>
      <c r="E135" s="174">
        <v>0</v>
      </c>
      <c r="F135" s="174">
        <v>0</v>
      </c>
      <c r="G135" s="57">
        <f t="shared" ref="G135:G136" si="39">D135-E135</f>
        <v>0</v>
      </c>
    </row>
    <row r="136" spans="1:7" x14ac:dyDescent="0.25">
      <c r="A136" s="67" t="s">
        <v>356</v>
      </c>
      <c r="B136" s="57">
        <v>0</v>
      </c>
      <c r="C136" s="170">
        <v>0</v>
      </c>
      <c r="D136" s="57">
        <v>0</v>
      </c>
      <c r="E136" s="174">
        <v>0</v>
      </c>
      <c r="F136" s="174">
        <v>0</v>
      </c>
      <c r="G136" s="57">
        <f t="shared" si="39"/>
        <v>0</v>
      </c>
    </row>
    <row r="137" spans="1:7" x14ac:dyDescent="0.25">
      <c r="A137" s="66" t="s">
        <v>357</v>
      </c>
      <c r="B137" s="65">
        <f t="shared" ref="B137:G137" si="40">SUM(B138:B142,B144:B145)</f>
        <v>1350000</v>
      </c>
      <c r="C137" s="170">
        <v>0</v>
      </c>
      <c r="D137" s="65">
        <f t="shared" si="40"/>
        <v>1350000</v>
      </c>
      <c r="E137" s="174">
        <v>0</v>
      </c>
      <c r="F137" s="174">
        <v>0</v>
      </c>
      <c r="G137" s="65">
        <f t="shared" si="40"/>
        <v>1350000</v>
      </c>
    </row>
    <row r="138" spans="1:7" x14ac:dyDescent="0.25">
      <c r="A138" s="67" t="s">
        <v>358</v>
      </c>
      <c r="B138" s="144">
        <v>0</v>
      </c>
      <c r="C138" s="170">
        <v>0</v>
      </c>
      <c r="D138" s="57">
        <v>0</v>
      </c>
      <c r="E138" s="174">
        <v>0</v>
      </c>
      <c r="F138" s="174">
        <v>0</v>
      </c>
      <c r="G138" s="57">
        <f>D138-E138</f>
        <v>0</v>
      </c>
    </row>
    <row r="139" spans="1:7" x14ac:dyDescent="0.25">
      <c r="A139" s="67" t="s">
        <v>359</v>
      </c>
      <c r="B139" s="144">
        <v>0</v>
      </c>
      <c r="C139" s="170">
        <v>0</v>
      </c>
      <c r="D139" s="57">
        <v>0</v>
      </c>
      <c r="E139" s="174">
        <v>0</v>
      </c>
      <c r="F139" s="174">
        <v>0</v>
      </c>
      <c r="G139" s="57">
        <f t="shared" ref="G139:G145" si="41">D139-E139</f>
        <v>0</v>
      </c>
    </row>
    <row r="140" spans="1:7" x14ac:dyDescent="0.25">
      <c r="A140" s="67" t="s">
        <v>360</v>
      </c>
      <c r="B140" s="144">
        <v>0</v>
      </c>
      <c r="C140" s="170">
        <v>0</v>
      </c>
      <c r="D140" s="57">
        <v>0</v>
      </c>
      <c r="E140" s="174">
        <v>0</v>
      </c>
      <c r="F140" s="174">
        <v>0</v>
      </c>
      <c r="G140" s="57">
        <f t="shared" si="41"/>
        <v>0</v>
      </c>
    </row>
    <row r="141" spans="1:7" x14ac:dyDescent="0.25">
      <c r="A141" s="67" t="s">
        <v>361</v>
      </c>
      <c r="B141" s="144">
        <v>0</v>
      </c>
      <c r="C141" s="170">
        <v>0</v>
      </c>
      <c r="D141" s="57">
        <v>0</v>
      </c>
      <c r="E141" s="174">
        <v>0</v>
      </c>
      <c r="F141" s="174">
        <v>0</v>
      </c>
      <c r="G141" s="57">
        <f t="shared" si="41"/>
        <v>0</v>
      </c>
    </row>
    <row r="142" spans="1:7" x14ac:dyDescent="0.25">
      <c r="A142" s="67" t="s">
        <v>362</v>
      </c>
      <c r="B142" s="144">
        <v>0</v>
      </c>
      <c r="C142" s="170">
        <v>0</v>
      </c>
      <c r="D142" s="57">
        <v>0</v>
      </c>
      <c r="E142" s="174">
        <v>0</v>
      </c>
      <c r="F142" s="174">
        <v>0</v>
      </c>
      <c r="G142" s="57">
        <f t="shared" si="41"/>
        <v>0</v>
      </c>
    </row>
    <row r="143" spans="1:7" x14ac:dyDescent="0.25">
      <c r="A143" s="67" t="s">
        <v>363</v>
      </c>
      <c r="B143" s="144">
        <v>0</v>
      </c>
      <c r="C143" s="170">
        <v>0</v>
      </c>
      <c r="D143" s="57">
        <v>0</v>
      </c>
      <c r="E143" s="174">
        <v>0</v>
      </c>
      <c r="F143" s="174">
        <v>0</v>
      </c>
      <c r="G143" s="57">
        <f t="shared" si="41"/>
        <v>0</v>
      </c>
    </row>
    <row r="144" spans="1:7" x14ac:dyDescent="0.25">
      <c r="A144" s="67" t="s">
        <v>364</v>
      </c>
      <c r="B144" s="144">
        <v>0</v>
      </c>
      <c r="C144" s="170">
        <v>0</v>
      </c>
      <c r="D144" s="57">
        <v>0</v>
      </c>
      <c r="E144" s="174">
        <v>0</v>
      </c>
      <c r="F144" s="174">
        <v>0</v>
      </c>
      <c r="G144" s="57">
        <f t="shared" si="41"/>
        <v>0</v>
      </c>
    </row>
    <row r="145" spans="1:7" x14ac:dyDescent="0.25">
      <c r="A145" s="67" t="s">
        <v>365</v>
      </c>
      <c r="B145" s="143">
        <v>1350000</v>
      </c>
      <c r="C145" s="172">
        <v>0</v>
      </c>
      <c r="D145" s="144">
        <f t="shared" ref="D145" si="42">B145+C145</f>
        <v>1350000</v>
      </c>
      <c r="E145" s="176">
        <v>0</v>
      </c>
      <c r="F145" s="176">
        <v>0</v>
      </c>
      <c r="G145" s="57">
        <f t="shared" si="41"/>
        <v>1350000</v>
      </c>
    </row>
    <row r="146" spans="1:7" x14ac:dyDescent="0.25">
      <c r="A146" s="66" t="s">
        <v>366</v>
      </c>
      <c r="B146" s="65">
        <f t="shared" ref="B146:G146" si="43">SUM(B147:B149)</f>
        <v>0</v>
      </c>
      <c r="C146" s="170">
        <v>0</v>
      </c>
      <c r="D146" s="65">
        <f t="shared" si="43"/>
        <v>0</v>
      </c>
      <c r="E146" s="174">
        <v>0</v>
      </c>
      <c r="F146" s="174">
        <v>0</v>
      </c>
      <c r="G146" s="65">
        <f t="shared" si="43"/>
        <v>0</v>
      </c>
    </row>
    <row r="147" spans="1:7" x14ac:dyDescent="0.25">
      <c r="A147" s="67" t="s">
        <v>367</v>
      </c>
      <c r="B147" s="57">
        <v>0</v>
      </c>
      <c r="C147" s="170">
        <v>0</v>
      </c>
      <c r="D147" s="57">
        <v>0</v>
      </c>
      <c r="E147" s="174">
        <v>0</v>
      </c>
      <c r="F147" s="174">
        <v>0</v>
      </c>
      <c r="G147" s="57">
        <f>D147-E147</f>
        <v>0</v>
      </c>
    </row>
    <row r="148" spans="1:7" x14ac:dyDescent="0.25">
      <c r="A148" s="67" t="s">
        <v>368</v>
      </c>
      <c r="B148" s="57">
        <v>0</v>
      </c>
      <c r="C148" s="170">
        <v>0</v>
      </c>
      <c r="D148" s="57">
        <v>0</v>
      </c>
      <c r="E148" s="174">
        <v>0</v>
      </c>
      <c r="F148" s="174">
        <v>0</v>
      </c>
      <c r="G148" s="57">
        <f t="shared" ref="G148:G149" si="44">D148-E148</f>
        <v>0</v>
      </c>
    </row>
    <row r="149" spans="1:7" x14ac:dyDescent="0.25">
      <c r="A149" s="67" t="s">
        <v>369</v>
      </c>
      <c r="B149" s="57">
        <v>0</v>
      </c>
      <c r="C149" s="170">
        <v>0</v>
      </c>
      <c r="D149" s="57">
        <v>0</v>
      </c>
      <c r="E149" s="174">
        <v>0</v>
      </c>
      <c r="F149" s="174">
        <v>0</v>
      </c>
      <c r="G149" s="57">
        <f t="shared" si="44"/>
        <v>0</v>
      </c>
    </row>
    <row r="150" spans="1:7" x14ac:dyDescent="0.25">
      <c r="A150" s="66" t="s">
        <v>370</v>
      </c>
      <c r="B150" s="65">
        <f t="shared" ref="B150:G150" si="45">SUM(B151:B157)</f>
        <v>0</v>
      </c>
      <c r="C150" s="170">
        <v>0</v>
      </c>
      <c r="D150" s="65">
        <f t="shared" si="45"/>
        <v>0</v>
      </c>
      <c r="E150" s="174">
        <v>0</v>
      </c>
      <c r="F150" s="174">
        <v>0</v>
      </c>
      <c r="G150" s="65">
        <f t="shared" si="45"/>
        <v>0</v>
      </c>
    </row>
    <row r="151" spans="1:7" x14ac:dyDescent="0.25">
      <c r="A151" s="67" t="s">
        <v>371</v>
      </c>
      <c r="B151" s="57">
        <v>0</v>
      </c>
      <c r="C151" s="170">
        <v>0</v>
      </c>
      <c r="D151" s="57">
        <v>0</v>
      </c>
      <c r="E151" s="174">
        <v>0</v>
      </c>
      <c r="F151" s="174">
        <v>0</v>
      </c>
      <c r="G151" s="57">
        <f>D151-E151</f>
        <v>0</v>
      </c>
    </row>
    <row r="152" spans="1:7" x14ac:dyDescent="0.25">
      <c r="A152" s="67" t="s">
        <v>372</v>
      </c>
      <c r="B152" s="57">
        <v>0</v>
      </c>
      <c r="C152" s="170">
        <v>0</v>
      </c>
      <c r="D152" s="57">
        <v>0</v>
      </c>
      <c r="E152" s="174">
        <v>0</v>
      </c>
      <c r="F152" s="174">
        <v>0</v>
      </c>
      <c r="G152" s="57">
        <f t="shared" ref="G152:G157" si="46">D152-E152</f>
        <v>0</v>
      </c>
    </row>
    <row r="153" spans="1:7" x14ac:dyDescent="0.25">
      <c r="A153" s="67" t="s">
        <v>373</v>
      </c>
      <c r="B153" s="57">
        <v>0</v>
      </c>
      <c r="C153" s="170">
        <v>0</v>
      </c>
      <c r="D153" s="57">
        <v>0</v>
      </c>
      <c r="E153" s="174">
        <v>0</v>
      </c>
      <c r="F153" s="174">
        <v>0</v>
      </c>
      <c r="G153" s="57">
        <f t="shared" si="46"/>
        <v>0</v>
      </c>
    </row>
    <row r="154" spans="1:7" x14ac:dyDescent="0.25">
      <c r="A154" s="69" t="s">
        <v>374</v>
      </c>
      <c r="B154" s="57">
        <v>0</v>
      </c>
      <c r="C154" s="170">
        <v>0</v>
      </c>
      <c r="D154" s="57">
        <v>0</v>
      </c>
      <c r="E154" s="174">
        <v>0</v>
      </c>
      <c r="F154" s="174">
        <v>0</v>
      </c>
      <c r="G154" s="57">
        <f t="shared" si="46"/>
        <v>0</v>
      </c>
    </row>
    <row r="155" spans="1:7" x14ac:dyDescent="0.25">
      <c r="A155" s="67" t="s">
        <v>375</v>
      </c>
      <c r="B155" s="57">
        <v>0</v>
      </c>
      <c r="C155" s="170">
        <v>0</v>
      </c>
      <c r="D155" s="57">
        <v>0</v>
      </c>
      <c r="E155" s="174">
        <v>0</v>
      </c>
      <c r="F155" s="174">
        <v>0</v>
      </c>
      <c r="G155" s="57">
        <f t="shared" si="46"/>
        <v>0</v>
      </c>
    </row>
    <row r="156" spans="1:7" x14ac:dyDescent="0.25">
      <c r="A156" s="67" t="s">
        <v>376</v>
      </c>
      <c r="B156" s="57">
        <v>0</v>
      </c>
      <c r="C156" s="170">
        <v>0</v>
      </c>
      <c r="D156" s="57">
        <v>0</v>
      </c>
      <c r="E156" s="174">
        <v>0</v>
      </c>
      <c r="F156" s="174">
        <v>0</v>
      </c>
      <c r="G156" s="57">
        <f t="shared" si="46"/>
        <v>0</v>
      </c>
    </row>
    <row r="157" spans="1:7" x14ac:dyDescent="0.25">
      <c r="A157" s="67" t="s">
        <v>377</v>
      </c>
      <c r="B157" s="57">
        <v>0</v>
      </c>
      <c r="C157" s="170">
        <v>0</v>
      </c>
      <c r="D157" s="57">
        <v>0</v>
      </c>
      <c r="E157" s="174">
        <v>0</v>
      </c>
      <c r="F157" s="174">
        <v>0</v>
      </c>
      <c r="G157" s="57">
        <f t="shared" si="46"/>
        <v>0</v>
      </c>
    </row>
    <row r="158" spans="1:7" x14ac:dyDescent="0.25">
      <c r="A158" s="70"/>
      <c r="B158" s="71"/>
      <c r="C158" s="71"/>
      <c r="D158" s="71"/>
      <c r="E158" s="71"/>
      <c r="F158" s="71"/>
      <c r="G158" s="71"/>
    </row>
    <row r="159" spans="1:7" x14ac:dyDescent="0.25">
      <c r="A159" s="27" t="s">
        <v>379</v>
      </c>
      <c r="B159" s="72">
        <f t="shared" ref="B159:G159" si="47">B9+B84</f>
        <v>47810279.450000003</v>
      </c>
      <c r="C159" s="72">
        <f t="shared" si="47"/>
        <v>2677558.16</v>
      </c>
      <c r="D159" s="72">
        <f t="shared" si="47"/>
        <v>50487837.609999999</v>
      </c>
      <c r="E159" s="72">
        <f t="shared" si="47"/>
        <v>21215665.849999998</v>
      </c>
      <c r="F159" s="72">
        <f t="shared" si="47"/>
        <v>21215665.849999998</v>
      </c>
      <c r="G159" s="72">
        <f t="shared" si="47"/>
        <v>29272171.760000002</v>
      </c>
    </row>
    <row r="160" spans="1:7" x14ac:dyDescent="0.25">
      <c r="A160" s="48"/>
      <c r="B160" s="47"/>
      <c r="C160" s="47"/>
      <c r="D160" s="47"/>
      <c r="E160" s="47"/>
      <c r="F160" s="47"/>
      <c r="G160" s="47"/>
    </row>
  </sheetData>
  <protectedRanges>
    <protectedRange sqref="B9:G9" name="Rango1_2_1"/>
    <protectedRange sqref="B84:G84" name="Rango1_2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0"/>
  <sheetViews>
    <sheetView showGridLines="0" zoomScale="75" zoomScaleNormal="75" workbookViewId="0">
      <selection activeCell="A3" sqref="A3:G3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218" t="s">
        <v>380</v>
      </c>
      <c r="B1" s="219"/>
      <c r="C1" s="219"/>
      <c r="D1" s="219"/>
      <c r="E1" s="219"/>
      <c r="F1" s="219"/>
      <c r="G1" s="220"/>
    </row>
    <row r="2" spans="1:7" ht="15" customHeight="1" x14ac:dyDescent="0.25">
      <c r="A2" s="202" t="str">
        <f>'Formato 1'!A2</f>
        <v xml:space="preserve"> Comité Municipal de Agua Potable y Alcantarillado de Juventino Rosas</v>
      </c>
      <c r="B2" s="203"/>
      <c r="C2" s="203"/>
      <c r="D2" s="203"/>
      <c r="E2" s="203"/>
      <c r="F2" s="203"/>
      <c r="G2" s="204"/>
    </row>
    <row r="3" spans="1:7" ht="15" customHeight="1" x14ac:dyDescent="0.25">
      <c r="A3" s="205" t="s">
        <v>297</v>
      </c>
      <c r="B3" s="206"/>
      <c r="C3" s="206"/>
      <c r="D3" s="206"/>
      <c r="E3" s="206"/>
      <c r="F3" s="206"/>
      <c r="G3" s="207"/>
    </row>
    <row r="4" spans="1:7" ht="15" customHeight="1" x14ac:dyDescent="0.25">
      <c r="A4" s="121" t="s">
        <v>381</v>
      </c>
      <c r="B4" s="122"/>
      <c r="C4" s="122"/>
      <c r="D4" s="122"/>
      <c r="E4" s="122"/>
      <c r="F4" s="122"/>
      <c r="G4" s="123"/>
    </row>
    <row r="5" spans="1:7" ht="15" customHeight="1" x14ac:dyDescent="0.25">
      <c r="A5" s="205" t="str">
        <f>'Formato 3'!A4</f>
        <v>Al 31 de diciembre de 2025 y al 30 de  Junio de 2026</v>
      </c>
      <c r="B5" s="206"/>
      <c r="C5" s="206"/>
      <c r="D5" s="206"/>
      <c r="E5" s="206"/>
      <c r="F5" s="206"/>
      <c r="G5" s="207"/>
    </row>
    <row r="6" spans="1:7" x14ac:dyDescent="0.25">
      <c r="A6" s="209" t="s">
        <v>2</v>
      </c>
      <c r="B6" s="210"/>
      <c r="C6" s="210"/>
      <c r="D6" s="210"/>
      <c r="E6" s="210"/>
      <c r="F6" s="210"/>
      <c r="G6" s="211"/>
    </row>
    <row r="7" spans="1:7" ht="15" customHeight="1" x14ac:dyDescent="0.25">
      <c r="A7" s="213" t="s">
        <v>5</v>
      </c>
      <c r="B7" s="215" t="s">
        <v>299</v>
      </c>
      <c r="C7" s="215"/>
      <c r="D7" s="215"/>
      <c r="E7" s="215"/>
      <c r="F7" s="215"/>
      <c r="G7" s="217" t="s">
        <v>300</v>
      </c>
    </row>
    <row r="8" spans="1:7" ht="30" x14ac:dyDescent="0.25">
      <c r="A8" s="214"/>
      <c r="B8" s="23" t="s">
        <v>205</v>
      </c>
      <c r="C8" s="7" t="s">
        <v>231</v>
      </c>
      <c r="D8" s="23" t="s">
        <v>232</v>
      </c>
      <c r="E8" s="23" t="s">
        <v>190</v>
      </c>
      <c r="F8" s="23" t="s">
        <v>206</v>
      </c>
      <c r="G8" s="216"/>
    </row>
    <row r="9" spans="1:7" ht="15.75" customHeight="1" x14ac:dyDescent="0.25">
      <c r="A9" s="24" t="s">
        <v>382</v>
      </c>
      <c r="B9" s="28">
        <f>SUM(B10:B17)</f>
        <v>46460279.450000003</v>
      </c>
      <c r="C9" s="28">
        <f t="shared" ref="C9:F9" si="0">SUM(C10:C17)</f>
        <v>2677558.16</v>
      </c>
      <c r="D9" s="145">
        <f t="shared" ref="D9" si="1">SUM(D10:D18)</f>
        <v>49137837.609999999</v>
      </c>
      <c r="E9" s="28">
        <f t="shared" si="0"/>
        <v>21215665.849999998</v>
      </c>
      <c r="F9" s="28">
        <f t="shared" si="0"/>
        <v>21215665.849999998</v>
      </c>
      <c r="G9" s="145">
        <f t="shared" ref="G9" si="2">SUM(G10:G18)</f>
        <v>27922171.759999998</v>
      </c>
    </row>
    <row r="10" spans="1:7" x14ac:dyDescent="0.25">
      <c r="A10" s="54" t="s">
        <v>383</v>
      </c>
      <c r="B10" s="146">
        <v>3712872.48</v>
      </c>
      <c r="C10" s="177">
        <v>0</v>
      </c>
      <c r="D10" s="147">
        <f>B10+C10</f>
        <v>3712872.48</v>
      </c>
      <c r="E10" s="179">
        <v>1401504.97</v>
      </c>
      <c r="F10" s="179">
        <v>1401504.97</v>
      </c>
      <c r="G10" s="147">
        <f>D10-E10</f>
        <v>2311367.5099999998</v>
      </c>
    </row>
    <row r="11" spans="1:7" x14ac:dyDescent="0.25">
      <c r="A11" s="54" t="s">
        <v>384</v>
      </c>
      <c r="B11" s="146">
        <v>6766027.8499999996</v>
      </c>
      <c r="C11" s="177">
        <v>322358</v>
      </c>
      <c r="D11" s="147">
        <f t="shared" ref="D11:D17" si="3">B11+C11</f>
        <v>7088385.8499999996</v>
      </c>
      <c r="E11" s="179">
        <v>2613427.48</v>
      </c>
      <c r="F11" s="179">
        <v>2613427.48</v>
      </c>
      <c r="G11" s="147">
        <f t="shared" ref="G11:G17" si="4">D11-E11</f>
        <v>4474958.3699999992</v>
      </c>
    </row>
    <row r="12" spans="1:7" x14ac:dyDescent="0.25">
      <c r="A12" s="54" t="s">
        <v>385</v>
      </c>
      <c r="B12" s="146">
        <v>3061108.81</v>
      </c>
      <c r="C12" s="177">
        <v>15000</v>
      </c>
      <c r="D12" s="147">
        <f t="shared" si="3"/>
        <v>3076108.81</v>
      </c>
      <c r="E12" s="179">
        <v>1606313.92</v>
      </c>
      <c r="F12" s="179">
        <v>1606313.92</v>
      </c>
      <c r="G12" s="147">
        <f t="shared" si="4"/>
        <v>1469794.8900000001</v>
      </c>
    </row>
    <row r="13" spans="1:7" x14ac:dyDescent="0.25">
      <c r="A13" s="54" t="s">
        <v>386</v>
      </c>
      <c r="B13" s="146">
        <v>12830970.109999999</v>
      </c>
      <c r="C13" s="177">
        <v>1205200.1599999999</v>
      </c>
      <c r="D13" s="147">
        <f t="shared" si="3"/>
        <v>14036170.27</v>
      </c>
      <c r="E13" s="179">
        <v>6272798.3700000001</v>
      </c>
      <c r="F13" s="179">
        <v>6272798.3700000001</v>
      </c>
      <c r="G13" s="147">
        <f t="shared" si="4"/>
        <v>7763371.8999999994</v>
      </c>
    </row>
    <row r="14" spans="1:7" x14ac:dyDescent="0.25">
      <c r="A14" s="54" t="s">
        <v>387</v>
      </c>
      <c r="B14" s="146">
        <v>15382626.73</v>
      </c>
      <c r="C14" s="177">
        <v>1105000</v>
      </c>
      <c r="D14" s="147">
        <f t="shared" si="3"/>
        <v>16487626.73</v>
      </c>
      <c r="E14" s="179">
        <v>7385269.2699999996</v>
      </c>
      <c r="F14" s="179">
        <v>7385269.2699999996</v>
      </c>
      <c r="G14" s="147">
        <f t="shared" si="4"/>
        <v>9102357.4600000009</v>
      </c>
    </row>
    <row r="15" spans="1:7" x14ac:dyDescent="0.25">
      <c r="A15" s="54" t="s">
        <v>388</v>
      </c>
      <c r="B15" s="146">
        <v>574082.93000000005</v>
      </c>
      <c r="C15" s="177">
        <v>30000</v>
      </c>
      <c r="D15" s="147">
        <f t="shared" si="3"/>
        <v>604082.93000000005</v>
      </c>
      <c r="E15" s="179">
        <v>313333.14</v>
      </c>
      <c r="F15" s="179">
        <v>313333.14</v>
      </c>
      <c r="G15" s="147">
        <f t="shared" si="4"/>
        <v>290749.79000000004</v>
      </c>
    </row>
    <row r="16" spans="1:7" x14ac:dyDescent="0.25">
      <c r="A16" s="54" t="s">
        <v>389</v>
      </c>
      <c r="B16" s="146">
        <v>3721069.65</v>
      </c>
      <c r="C16" s="177">
        <v>0</v>
      </c>
      <c r="D16" s="147">
        <f t="shared" si="3"/>
        <v>3721069.65</v>
      </c>
      <c r="E16" s="179">
        <v>1407855.13</v>
      </c>
      <c r="F16" s="179">
        <v>1407855.13</v>
      </c>
      <c r="G16" s="147">
        <f t="shared" si="4"/>
        <v>2313214.52</v>
      </c>
    </row>
    <row r="17" spans="1:7" x14ac:dyDescent="0.25">
      <c r="A17" s="54" t="s">
        <v>390</v>
      </c>
      <c r="B17" s="146">
        <v>411520.89</v>
      </c>
      <c r="C17" s="177">
        <v>0</v>
      </c>
      <c r="D17" s="147">
        <f t="shared" si="3"/>
        <v>411520.89</v>
      </c>
      <c r="E17" s="179">
        <v>215163.57</v>
      </c>
      <c r="F17" s="179">
        <v>215163.57</v>
      </c>
      <c r="G17" s="147">
        <f t="shared" si="4"/>
        <v>196357.32</v>
      </c>
    </row>
    <row r="18" spans="1:7" x14ac:dyDescent="0.25">
      <c r="A18" s="29" t="s">
        <v>151</v>
      </c>
      <c r="B18" s="42"/>
      <c r="C18" s="42"/>
      <c r="D18" s="42"/>
      <c r="E18" s="42"/>
      <c r="F18" s="42"/>
      <c r="G18" s="42"/>
    </row>
    <row r="19" spans="1:7" x14ac:dyDescent="0.25">
      <c r="A19" s="3" t="s">
        <v>391</v>
      </c>
      <c r="B19" s="4">
        <f>SUM(B20:B27)</f>
        <v>1350000</v>
      </c>
      <c r="C19" s="4">
        <f t="shared" ref="C19:F19" si="5">SUM(C20:C27)</f>
        <v>0</v>
      </c>
      <c r="D19" s="148">
        <f t="shared" ref="D19" si="6">SUM(D20:D28)</f>
        <v>1350000</v>
      </c>
      <c r="E19" s="4">
        <f t="shared" si="5"/>
        <v>0</v>
      </c>
      <c r="F19" s="4">
        <f t="shared" si="5"/>
        <v>0</v>
      </c>
      <c r="G19" s="148">
        <f t="shared" ref="G19" si="7">SUM(G20:G28)</f>
        <v>1350000</v>
      </c>
    </row>
    <row r="20" spans="1:7" x14ac:dyDescent="0.25">
      <c r="A20" s="54" t="s">
        <v>383</v>
      </c>
      <c r="B20" s="146">
        <v>1350000</v>
      </c>
      <c r="C20" s="146">
        <v>0</v>
      </c>
      <c r="D20" s="147">
        <f t="shared" ref="D20" si="8">B20+C20</f>
        <v>1350000</v>
      </c>
      <c r="E20" s="146">
        <v>0</v>
      </c>
      <c r="F20" s="146">
        <v>0</v>
      </c>
      <c r="G20" s="147">
        <f t="shared" ref="G20" si="9">D20-E20</f>
        <v>1350000</v>
      </c>
    </row>
    <row r="21" spans="1:7" x14ac:dyDescent="0.25">
      <c r="A21" s="54" t="s">
        <v>384</v>
      </c>
      <c r="B21" s="147">
        <v>0</v>
      </c>
      <c r="C21" s="147">
        <v>0</v>
      </c>
      <c r="D21" s="57">
        <v>0</v>
      </c>
      <c r="E21" s="147">
        <v>0</v>
      </c>
      <c r="F21" s="147">
        <v>0</v>
      </c>
      <c r="G21" s="57">
        <v>0</v>
      </c>
    </row>
    <row r="22" spans="1:7" x14ac:dyDescent="0.25">
      <c r="A22" s="54" t="s">
        <v>385</v>
      </c>
      <c r="B22" s="147">
        <v>0</v>
      </c>
      <c r="C22" s="147">
        <v>0</v>
      </c>
      <c r="D22" s="57">
        <v>0</v>
      </c>
      <c r="E22" s="147">
        <v>0</v>
      </c>
      <c r="F22" s="147">
        <v>0</v>
      </c>
      <c r="G22" s="57">
        <v>0</v>
      </c>
    </row>
    <row r="23" spans="1:7" x14ac:dyDescent="0.25">
      <c r="A23" s="54" t="s">
        <v>386</v>
      </c>
      <c r="B23" s="147">
        <v>0</v>
      </c>
      <c r="C23" s="147">
        <v>0</v>
      </c>
      <c r="D23" s="57">
        <v>0</v>
      </c>
      <c r="E23" s="147">
        <v>0</v>
      </c>
      <c r="F23" s="147">
        <v>0</v>
      </c>
      <c r="G23" s="57">
        <v>0</v>
      </c>
    </row>
    <row r="24" spans="1:7" x14ac:dyDescent="0.25">
      <c r="A24" s="54" t="s">
        <v>387</v>
      </c>
      <c r="B24" s="147">
        <v>0</v>
      </c>
      <c r="C24" s="147">
        <v>0</v>
      </c>
      <c r="D24" s="57">
        <v>0</v>
      </c>
      <c r="E24" s="147">
        <v>0</v>
      </c>
      <c r="F24" s="147">
        <v>0</v>
      </c>
      <c r="G24" s="57">
        <v>0</v>
      </c>
    </row>
    <row r="25" spans="1:7" x14ac:dyDescent="0.25">
      <c r="A25" s="54" t="s">
        <v>388</v>
      </c>
      <c r="B25" s="147">
        <v>0</v>
      </c>
      <c r="C25" s="147">
        <v>0</v>
      </c>
      <c r="D25" s="57">
        <v>0</v>
      </c>
      <c r="E25" s="147">
        <v>0</v>
      </c>
      <c r="F25" s="147">
        <v>0</v>
      </c>
      <c r="G25" s="57">
        <v>0</v>
      </c>
    </row>
    <row r="26" spans="1:7" x14ac:dyDescent="0.25">
      <c r="A26" s="54" t="s">
        <v>389</v>
      </c>
      <c r="B26" s="147">
        <v>0</v>
      </c>
      <c r="C26" s="147">
        <v>0</v>
      </c>
      <c r="D26" s="57">
        <v>0</v>
      </c>
      <c r="E26" s="147">
        <v>0</v>
      </c>
      <c r="F26" s="147">
        <v>0</v>
      </c>
      <c r="G26" s="57">
        <v>0</v>
      </c>
    </row>
    <row r="27" spans="1:7" x14ac:dyDescent="0.25">
      <c r="A27" s="54" t="s">
        <v>390</v>
      </c>
      <c r="B27" s="147">
        <v>0</v>
      </c>
      <c r="C27" s="147">
        <v>0</v>
      </c>
      <c r="D27" s="57">
        <v>0</v>
      </c>
      <c r="E27" s="147">
        <v>0</v>
      </c>
      <c r="F27" s="147">
        <v>0</v>
      </c>
      <c r="G27" s="57">
        <v>0</v>
      </c>
    </row>
    <row r="28" spans="1:7" x14ac:dyDescent="0.25">
      <c r="A28" s="29" t="s">
        <v>151</v>
      </c>
      <c r="B28" s="42"/>
      <c r="C28" s="42"/>
      <c r="D28" s="42"/>
      <c r="E28" s="147"/>
      <c r="F28" s="147"/>
      <c r="G28" s="42"/>
    </row>
    <row r="29" spans="1:7" x14ac:dyDescent="0.25">
      <c r="A29" s="3" t="s">
        <v>379</v>
      </c>
      <c r="B29" s="4">
        <f>SUM(B19,B9)</f>
        <v>47810279.450000003</v>
      </c>
      <c r="C29" s="4">
        <f t="shared" ref="C29:G29" si="10">SUM(C19,C9)</f>
        <v>2677558.16</v>
      </c>
      <c r="D29" s="4">
        <f t="shared" si="10"/>
        <v>50487837.609999999</v>
      </c>
      <c r="E29" s="4">
        <f t="shared" si="10"/>
        <v>21215665.849999998</v>
      </c>
      <c r="F29" s="4">
        <f t="shared" si="10"/>
        <v>21215665.849999998</v>
      </c>
      <c r="G29" s="4">
        <f t="shared" si="10"/>
        <v>29272171.759999998</v>
      </c>
    </row>
    <row r="30" spans="1:7" x14ac:dyDescent="0.25">
      <c r="A30" s="48"/>
      <c r="B30" s="48"/>
      <c r="C30" s="48"/>
      <c r="D30" s="48"/>
      <c r="E30" s="48"/>
      <c r="F30" s="48"/>
      <c r="G30" s="48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9:G9 B18:G19 B28:G29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8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221" t="s">
        <v>392</v>
      </c>
      <c r="B1" s="222"/>
      <c r="C1" s="222"/>
      <c r="D1" s="222"/>
      <c r="E1" s="222"/>
      <c r="F1" s="222"/>
      <c r="G1" s="222"/>
    </row>
    <row r="2" spans="1:7" x14ac:dyDescent="0.25">
      <c r="A2" s="90" t="str">
        <f>'Formato 1'!A2</f>
        <v xml:space="preserve"> Comité Municipal de Agua Potable y Alcantarillado de Juventino Rosas</v>
      </c>
      <c r="B2" s="91"/>
      <c r="C2" s="91"/>
      <c r="D2" s="91"/>
      <c r="E2" s="91"/>
      <c r="F2" s="91"/>
      <c r="G2" s="92"/>
    </row>
    <row r="3" spans="1:7" x14ac:dyDescent="0.25">
      <c r="A3" s="93" t="s">
        <v>297</v>
      </c>
      <c r="B3" s="94"/>
      <c r="C3" s="94"/>
      <c r="D3" s="94"/>
      <c r="E3" s="94"/>
      <c r="F3" s="94"/>
      <c r="G3" s="95"/>
    </row>
    <row r="4" spans="1:7" x14ac:dyDescent="0.25">
      <c r="A4" s="93" t="s">
        <v>393</v>
      </c>
      <c r="B4" s="94"/>
      <c r="C4" s="94"/>
      <c r="D4" s="94"/>
      <c r="E4" s="94"/>
      <c r="F4" s="94"/>
      <c r="G4" s="95"/>
    </row>
    <row r="5" spans="1:7" x14ac:dyDescent="0.25">
      <c r="A5" s="93" t="str">
        <f>'Formato 3'!A4</f>
        <v>Al 31 de diciembre de 2025 y al 30 de  Junio de 2026</v>
      </c>
      <c r="B5" s="94"/>
      <c r="C5" s="94"/>
      <c r="D5" s="94"/>
      <c r="E5" s="94"/>
      <c r="F5" s="94"/>
      <c r="G5" s="95"/>
    </row>
    <row r="6" spans="1:7" x14ac:dyDescent="0.25">
      <c r="A6" s="96" t="s">
        <v>2</v>
      </c>
      <c r="B6" s="97"/>
      <c r="C6" s="97"/>
      <c r="D6" s="97"/>
      <c r="E6" s="97"/>
      <c r="F6" s="97"/>
      <c r="G6" s="98"/>
    </row>
    <row r="7" spans="1:7" ht="15.75" customHeight="1" x14ac:dyDescent="0.25">
      <c r="A7" s="213" t="s">
        <v>5</v>
      </c>
      <c r="B7" s="209" t="s">
        <v>299</v>
      </c>
      <c r="C7" s="210"/>
      <c r="D7" s="210"/>
      <c r="E7" s="210"/>
      <c r="F7" s="211"/>
      <c r="G7" s="217" t="s">
        <v>300</v>
      </c>
    </row>
    <row r="8" spans="1:7" ht="30" x14ac:dyDescent="0.25">
      <c r="A8" s="214"/>
      <c r="B8" s="23" t="s">
        <v>205</v>
      </c>
      <c r="C8" s="7" t="s">
        <v>394</v>
      </c>
      <c r="D8" s="23" t="s">
        <v>302</v>
      </c>
      <c r="E8" s="23" t="s">
        <v>190</v>
      </c>
      <c r="F8" s="30" t="s">
        <v>206</v>
      </c>
      <c r="G8" s="216"/>
    </row>
    <row r="9" spans="1:7" ht="16.5" customHeight="1" x14ac:dyDescent="0.25">
      <c r="A9" s="24" t="s">
        <v>395</v>
      </c>
      <c r="B9" s="28">
        <f>SUM(B10,B19,B27,B37)</f>
        <v>46460279.450000003</v>
      </c>
      <c r="C9" s="28">
        <f t="shared" ref="C9:F9" si="0">SUM(C10,C19,C27,C37)</f>
        <v>2677558.16</v>
      </c>
      <c r="D9" s="149">
        <f t="shared" ref="D9" si="1">D10+D19+D27+D37</f>
        <v>49137837.609999999</v>
      </c>
      <c r="E9" s="28">
        <f t="shared" si="0"/>
        <v>21215665.850000001</v>
      </c>
      <c r="F9" s="28">
        <f t="shared" si="0"/>
        <v>21215665.850000001</v>
      </c>
      <c r="G9" s="149">
        <f t="shared" ref="G9" si="2">G10+G19+G27+G37</f>
        <v>27922171.760000002</v>
      </c>
    </row>
    <row r="10" spans="1:7" ht="15" customHeight="1" x14ac:dyDescent="0.25">
      <c r="A10" s="50" t="s">
        <v>396</v>
      </c>
      <c r="B10" s="40">
        <f>SUM(B11:B18)</f>
        <v>7340110.7799999993</v>
      </c>
      <c r="C10" s="185">
        <v>352358</v>
      </c>
      <c r="D10" s="150">
        <f t="shared" ref="D10:G10" si="3">SUM(D11:D18)</f>
        <v>7692468.7799999993</v>
      </c>
      <c r="E10" s="189">
        <v>2926760.62</v>
      </c>
      <c r="F10" s="189">
        <v>2926760.62</v>
      </c>
      <c r="G10" s="150">
        <f t="shared" si="3"/>
        <v>4765708.1599999992</v>
      </c>
    </row>
    <row r="11" spans="1:7" x14ac:dyDescent="0.25">
      <c r="A11" s="59" t="s">
        <v>397</v>
      </c>
      <c r="B11" s="180">
        <v>0</v>
      </c>
      <c r="C11" s="185">
        <v>0</v>
      </c>
      <c r="D11" s="178">
        <f>B11+C11</f>
        <v>0</v>
      </c>
      <c r="E11" s="189">
        <v>0</v>
      </c>
      <c r="F11" s="189">
        <v>0</v>
      </c>
      <c r="G11" s="150">
        <f>D11-E11</f>
        <v>0</v>
      </c>
    </row>
    <row r="12" spans="1:7" x14ac:dyDescent="0.25">
      <c r="A12" s="59" t="s">
        <v>398</v>
      </c>
      <c r="B12" s="180">
        <v>0</v>
      </c>
      <c r="C12" s="185">
        <v>0</v>
      </c>
      <c r="D12" s="178">
        <f t="shared" ref="D12:D18" si="4">B12+C12</f>
        <v>0</v>
      </c>
      <c r="E12" s="189">
        <v>0</v>
      </c>
      <c r="F12" s="189">
        <v>0</v>
      </c>
      <c r="G12" s="150">
        <f t="shared" ref="G12:G18" si="5">D12-E12</f>
        <v>0</v>
      </c>
    </row>
    <row r="13" spans="1:7" x14ac:dyDescent="0.25">
      <c r="A13" s="59" t="s">
        <v>399</v>
      </c>
      <c r="B13" s="180">
        <v>0</v>
      </c>
      <c r="C13" s="185">
        <v>0</v>
      </c>
      <c r="D13" s="178">
        <f t="shared" si="4"/>
        <v>0</v>
      </c>
      <c r="E13" s="189">
        <v>0</v>
      </c>
      <c r="F13" s="189">
        <v>0</v>
      </c>
      <c r="G13" s="150">
        <f t="shared" si="5"/>
        <v>0</v>
      </c>
    </row>
    <row r="14" spans="1:7" x14ac:dyDescent="0.25">
      <c r="A14" s="59" t="s">
        <v>400</v>
      </c>
      <c r="B14" s="180">
        <v>0</v>
      </c>
      <c r="C14" s="185">
        <v>0</v>
      </c>
      <c r="D14" s="178">
        <f t="shared" si="4"/>
        <v>0</v>
      </c>
      <c r="E14" s="189">
        <v>0</v>
      </c>
      <c r="F14" s="189">
        <v>0</v>
      </c>
      <c r="G14" s="150">
        <f t="shared" si="5"/>
        <v>0</v>
      </c>
    </row>
    <row r="15" spans="1:7" x14ac:dyDescent="0.25">
      <c r="A15" s="59" t="s">
        <v>401</v>
      </c>
      <c r="B15" s="181">
        <v>6766027.8499999996</v>
      </c>
      <c r="C15" s="188">
        <v>322358</v>
      </c>
      <c r="D15" s="178">
        <f t="shared" si="4"/>
        <v>7088385.8499999996</v>
      </c>
      <c r="E15" s="192">
        <v>2613427.48</v>
      </c>
      <c r="F15" s="192">
        <v>2613427.48</v>
      </c>
      <c r="G15" s="150">
        <f t="shared" si="5"/>
        <v>4474958.3699999992</v>
      </c>
    </row>
    <row r="16" spans="1:7" x14ac:dyDescent="0.25">
      <c r="A16" s="59" t="s">
        <v>402</v>
      </c>
      <c r="B16" s="180">
        <v>0</v>
      </c>
      <c r="C16" s="185">
        <v>0</v>
      </c>
      <c r="D16" s="178">
        <f t="shared" si="4"/>
        <v>0</v>
      </c>
      <c r="E16" s="189">
        <v>0</v>
      </c>
      <c r="F16" s="189">
        <v>0</v>
      </c>
      <c r="G16" s="150">
        <f t="shared" si="5"/>
        <v>0</v>
      </c>
    </row>
    <row r="17" spans="1:7" x14ac:dyDescent="0.25">
      <c r="A17" s="59" t="s">
        <v>403</v>
      </c>
      <c r="B17" s="180">
        <v>0</v>
      </c>
      <c r="C17" s="185">
        <v>0</v>
      </c>
      <c r="D17" s="178">
        <f t="shared" si="4"/>
        <v>0</v>
      </c>
      <c r="E17" s="189">
        <v>0</v>
      </c>
      <c r="F17" s="189">
        <v>0</v>
      </c>
      <c r="G17" s="150">
        <f t="shared" si="5"/>
        <v>0</v>
      </c>
    </row>
    <row r="18" spans="1:7" x14ac:dyDescent="0.25">
      <c r="A18" s="59" t="s">
        <v>404</v>
      </c>
      <c r="B18" s="181">
        <v>574082.93000000005</v>
      </c>
      <c r="C18" s="188">
        <v>30000</v>
      </c>
      <c r="D18" s="178">
        <f t="shared" si="4"/>
        <v>604082.93000000005</v>
      </c>
      <c r="E18" s="192">
        <v>313333.14</v>
      </c>
      <c r="F18" s="192">
        <v>313333.14</v>
      </c>
      <c r="G18" s="150">
        <f t="shared" si="5"/>
        <v>290749.79000000004</v>
      </c>
    </row>
    <row r="19" spans="1:7" x14ac:dyDescent="0.25">
      <c r="A19" s="50" t="s">
        <v>405</v>
      </c>
      <c r="B19" s="180">
        <v>39120168.670000002</v>
      </c>
      <c r="C19" s="185">
        <v>2325200.16</v>
      </c>
      <c r="D19" s="178">
        <f t="shared" ref="D19:G19" si="6">SUM(D20:D26)</f>
        <v>41445368.829999998</v>
      </c>
      <c r="E19" s="189">
        <v>18288905.23</v>
      </c>
      <c r="F19" s="189">
        <v>18288905.23</v>
      </c>
      <c r="G19" s="150">
        <f t="shared" si="6"/>
        <v>23156463.600000001</v>
      </c>
    </row>
    <row r="20" spans="1:7" x14ac:dyDescent="0.25">
      <c r="A20" s="59" t="s">
        <v>406</v>
      </c>
      <c r="B20" s="181">
        <v>23228089.75</v>
      </c>
      <c r="C20" s="188">
        <v>1105000</v>
      </c>
      <c r="D20" s="178">
        <f t="shared" ref="D20:D26" si="7">B20+C20</f>
        <v>24333089.75</v>
      </c>
      <c r="E20" s="192">
        <v>10409792.939999999</v>
      </c>
      <c r="F20" s="192">
        <v>10409792.939999999</v>
      </c>
      <c r="G20" s="150">
        <f t="shared" ref="G20:G26" si="8">D20-E20</f>
        <v>13923296.810000001</v>
      </c>
    </row>
    <row r="21" spans="1:7" x14ac:dyDescent="0.25">
      <c r="A21" s="59" t="s">
        <v>407</v>
      </c>
      <c r="B21" s="181">
        <v>15892078.92</v>
      </c>
      <c r="C21" s="188">
        <v>1220200.1599999999</v>
      </c>
      <c r="D21" s="178">
        <f t="shared" si="7"/>
        <v>17112279.079999998</v>
      </c>
      <c r="E21" s="192">
        <v>7879112.29</v>
      </c>
      <c r="F21" s="192">
        <v>7879112.29</v>
      </c>
      <c r="G21" s="150">
        <f t="shared" si="8"/>
        <v>9233166.7899999991</v>
      </c>
    </row>
    <row r="22" spans="1:7" x14ac:dyDescent="0.25">
      <c r="A22" s="59" t="s">
        <v>408</v>
      </c>
      <c r="B22" s="180">
        <v>0</v>
      </c>
      <c r="C22" s="185">
        <v>0</v>
      </c>
      <c r="D22" s="178">
        <f t="shared" si="7"/>
        <v>0</v>
      </c>
      <c r="E22" s="189">
        <v>0</v>
      </c>
      <c r="F22" s="189">
        <v>0</v>
      </c>
      <c r="G22" s="150">
        <f t="shared" si="8"/>
        <v>0</v>
      </c>
    </row>
    <row r="23" spans="1:7" x14ac:dyDescent="0.25">
      <c r="A23" s="59" t="s">
        <v>409</v>
      </c>
      <c r="B23" s="180">
        <v>0</v>
      </c>
      <c r="C23" s="185">
        <v>0</v>
      </c>
      <c r="D23" s="178">
        <f t="shared" si="7"/>
        <v>0</v>
      </c>
      <c r="E23" s="189">
        <v>0</v>
      </c>
      <c r="F23" s="189">
        <v>0</v>
      </c>
      <c r="G23" s="150">
        <f t="shared" si="8"/>
        <v>0</v>
      </c>
    </row>
    <row r="24" spans="1:7" x14ac:dyDescent="0.25">
      <c r="A24" s="59" t="s">
        <v>410</v>
      </c>
      <c r="B24" s="180">
        <v>0</v>
      </c>
      <c r="C24" s="185">
        <v>0</v>
      </c>
      <c r="D24" s="178">
        <f t="shared" si="7"/>
        <v>0</v>
      </c>
      <c r="E24" s="189">
        <v>0</v>
      </c>
      <c r="F24" s="189">
        <v>0</v>
      </c>
      <c r="G24" s="150">
        <f t="shared" si="8"/>
        <v>0</v>
      </c>
    </row>
    <row r="25" spans="1:7" x14ac:dyDescent="0.25">
      <c r="A25" s="59" t="s">
        <v>411</v>
      </c>
      <c r="B25" s="180">
        <v>0</v>
      </c>
      <c r="C25" s="185">
        <v>0</v>
      </c>
      <c r="D25" s="178">
        <f t="shared" si="7"/>
        <v>0</v>
      </c>
      <c r="E25" s="189">
        <v>0</v>
      </c>
      <c r="F25" s="189">
        <v>0</v>
      </c>
      <c r="G25" s="150">
        <f t="shared" si="8"/>
        <v>0</v>
      </c>
    </row>
    <row r="26" spans="1:7" x14ac:dyDescent="0.25">
      <c r="A26" s="59" t="s">
        <v>412</v>
      </c>
      <c r="B26" s="180">
        <v>0</v>
      </c>
      <c r="C26" s="185">
        <v>0</v>
      </c>
      <c r="D26" s="178">
        <f t="shared" si="7"/>
        <v>0</v>
      </c>
      <c r="E26" s="189">
        <v>0</v>
      </c>
      <c r="F26" s="189">
        <v>0</v>
      </c>
      <c r="G26" s="150">
        <f t="shared" si="8"/>
        <v>0</v>
      </c>
    </row>
    <row r="27" spans="1:7" x14ac:dyDescent="0.25">
      <c r="A27" s="50" t="s">
        <v>413</v>
      </c>
      <c r="B27" s="180">
        <v>0</v>
      </c>
      <c r="C27" s="185">
        <v>0</v>
      </c>
      <c r="D27" s="178">
        <f t="shared" ref="D27:G27" si="9">SUM(D28:D36)</f>
        <v>0</v>
      </c>
      <c r="E27" s="189">
        <v>0</v>
      </c>
      <c r="F27" s="189">
        <v>0</v>
      </c>
      <c r="G27" s="150">
        <f t="shared" si="9"/>
        <v>0</v>
      </c>
    </row>
    <row r="28" spans="1:7" x14ac:dyDescent="0.25">
      <c r="A28" s="62" t="s">
        <v>414</v>
      </c>
      <c r="B28" s="180">
        <v>0</v>
      </c>
      <c r="C28" s="185">
        <v>0</v>
      </c>
      <c r="D28" s="178">
        <f t="shared" ref="D28:D36" si="10">B28+C28</f>
        <v>0</v>
      </c>
      <c r="E28" s="189">
        <v>0</v>
      </c>
      <c r="F28" s="189">
        <v>0</v>
      </c>
      <c r="G28" s="150">
        <f t="shared" ref="G28:G36" si="11">D28-E28</f>
        <v>0</v>
      </c>
    </row>
    <row r="29" spans="1:7" x14ac:dyDescent="0.25">
      <c r="A29" s="59" t="s">
        <v>415</v>
      </c>
      <c r="B29" s="180">
        <v>0</v>
      </c>
      <c r="C29" s="185">
        <v>0</v>
      </c>
      <c r="D29" s="178">
        <f t="shared" si="10"/>
        <v>0</v>
      </c>
      <c r="E29" s="189">
        <v>0</v>
      </c>
      <c r="F29" s="189">
        <v>0</v>
      </c>
      <c r="G29" s="150">
        <f t="shared" si="11"/>
        <v>0</v>
      </c>
    </row>
    <row r="30" spans="1:7" x14ac:dyDescent="0.25">
      <c r="A30" s="59" t="s">
        <v>416</v>
      </c>
      <c r="B30" s="180">
        <v>0</v>
      </c>
      <c r="C30" s="185">
        <v>0</v>
      </c>
      <c r="D30" s="178">
        <f t="shared" si="10"/>
        <v>0</v>
      </c>
      <c r="E30" s="189">
        <v>0</v>
      </c>
      <c r="F30" s="189">
        <v>0</v>
      </c>
      <c r="G30" s="150">
        <f t="shared" si="11"/>
        <v>0</v>
      </c>
    </row>
    <row r="31" spans="1:7" x14ac:dyDescent="0.25">
      <c r="A31" s="59" t="s">
        <v>417</v>
      </c>
      <c r="B31" s="180">
        <v>0</v>
      </c>
      <c r="C31" s="185">
        <v>0</v>
      </c>
      <c r="D31" s="178">
        <f t="shared" si="10"/>
        <v>0</v>
      </c>
      <c r="E31" s="189">
        <v>0</v>
      </c>
      <c r="F31" s="189">
        <v>0</v>
      </c>
      <c r="G31" s="150">
        <f t="shared" si="11"/>
        <v>0</v>
      </c>
    </row>
    <row r="32" spans="1:7" x14ac:dyDescent="0.25">
      <c r="A32" s="59" t="s">
        <v>418</v>
      </c>
      <c r="B32" s="180">
        <v>0</v>
      </c>
      <c r="C32" s="185">
        <v>0</v>
      </c>
      <c r="D32" s="178">
        <f t="shared" si="10"/>
        <v>0</v>
      </c>
      <c r="E32" s="189">
        <v>0</v>
      </c>
      <c r="F32" s="189">
        <v>0</v>
      </c>
      <c r="G32" s="150">
        <f t="shared" si="11"/>
        <v>0</v>
      </c>
    </row>
    <row r="33" spans="1:7" ht="14.45" customHeight="1" x14ac:dyDescent="0.25">
      <c r="A33" s="59" t="s">
        <v>419</v>
      </c>
      <c r="B33" s="180">
        <v>0</v>
      </c>
      <c r="C33" s="185">
        <v>0</v>
      </c>
      <c r="D33" s="178">
        <f t="shared" si="10"/>
        <v>0</v>
      </c>
      <c r="E33" s="189">
        <v>0</v>
      </c>
      <c r="F33" s="189">
        <v>0</v>
      </c>
      <c r="G33" s="150">
        <f t="shared" si="11"/>
        <v>0</v>
      </c>
    </row>
    <row r="34" spans="1:7" ht="14.45" customHeight="1" x14ac:dyDescent="0.25">
      <c r="A34" s="59" t="s">
        <v>420</v>
      </c>
      <c r="B34" s="180">
        <v>0</v>
      </c>
      <c r="C34" s="185">
        <v>0</v>
      </c>
      <c r="D34" s="178">
        <f t="shared" si="10"/>
        <v>0</v>
      </c>
      <c r="E34" s="189">
        <v>0</v>
      </c>
      <c r="F34" s="189">
        <v>0</v>
      </c>
      <c r="G34" s="150">
        <f t="shared" si="11"/>
        <v>0</v>
      </c>
    </row>
    <row r="35" spans="1:7" ht="14.45" customHeight="1" x14ac:dyDescent="0.25">
      <c r="A35" s="59" t="s">
        <v>421</v>
      </c>
      <c r="B35" s="180">
        <v>0</v>
      </c>
      <c r="C35" s="185">
        <v>0</v>
      </c>
      <c r="D35" s="178">
        <f t="shared" si="10"/>
        <v>0</v>
      </c>
      <c r="E35" s="189">
        <v>0</v>
      </c>
      <c r="F35" s="189">
        <v>0</v>
      </c>
      <c r="G35" s="150">
        <f t="shared" si="11"/>
        <v>0</v>
      </c>
    </row>
    <row r="36" spans="1:7" ht="14.45" customHeight="1" x14ac:dyDescent="0.25">
      <c r="A36" s="59" t="s">
        <v>422</v>
      </c>
      <c r="B36" s="180">
        <v>0</v>
      </c>
      <c r="C36" s="185">
        <v>0</v>
      </c>
      <c r="D36" s="178">
        <f t="shared" si="10"/>
        <v>0</v>
      </c>
      <c r="E36" s="189">
        <v>0</v>
      </c>
      <c r="F36" s="189">
        <v>0</v>
      </c>
      <c r="G36" s="150">
        <f t="shared" si="11"/>
        <v>0</v>
      </c>
    </row>
    <row r="37" spans="1:7" ht="14.45" customHeight="1" x14ac:dyDescent="0.25">
      <c r="A37" s="51" t="s">
        <v>423</v>
      </c>
      <c r="B37" s="180">
        <v>0</v>
      </c>
      <c r="C37" s="185">
        <v>0</v>
      </c>
      <c r="D37" s="178">
        <f t="shared" ref="D37:G37" si="12">SUM(D38:D41)</f>
        <v>0</v>
      </c>
      <c r="E37" s="189">
        <v>0</v>
      </c>
      <c r="F37" s="189">
        <v>0</v>
      </c>
      <c r="G37" s="150">
        <f t="shared" si="12"/>
        <v>0</v>
      </c>
    </row>
    <row r="38" spans="1:7" x14ac:dyDescent="0.25">
      <c r="A38" s="62" t="s">
        <v>424</v>
      </c>
      <c r="B38" s="180">
        <v>0</v>
      </c>
      <c r="C38" s="185">
        <v>0</v>
      </c>
      <c r="D38" s="178">
        <f t="shared" ref="D38:D41" si="13">B38+C38</f>
        <v>0</v>
      </c>
      <c r="E38" s="189">
        <v>0</v>
      </c>
      <c r="F38" s="189">
        <v>0</v>
      </c>
      <c r="G38" s="150">
        <f t="shared" ref="G38:G41" si="14">D38-E38</f>
        <v>0</v>
      </c>
    </row>
    <row r="39" spans="1:7" ht="30" x14ac:dyDescent="0.25">
      <c r="A39" s="62" t="s">
        <v>425</v>
      </c>
      <c r="B39" s="180">
        <v>0</v>
      </c>
      <c r="C39" s="185">
        <v>0</v>
      </c>
      <c r="D39" s="178">
        <f t="shared" si="13"/>
        <v>0</v>
      </c>
      <c r="E39" s="189">
        <v>0</v>
      </c>
      <c r="F39" s="189">
        <v>0</v>
      </c>
      <c r="G39" s="150">
        <f t="shared" si="14"/>
        <v>0</v>
      </c>
    </row>
    <row r="40" spans="1:7" x14ac:dyDescent="0.25">
      <c r="A40" s="62" t="s">
        <v>426</v>
      </c>
      <c r="B40" s="180">
        <v>0</v>
      </c>
      <c r="C40" s="185">
        <v>0</v>
      </c>
      <c r="D40" s="178">
        <f t="shared" si="13"/>
        <v>0</v>
      </c>
      <c r="E40" s="189">
        <v>0</v>
      </c>
      <c r="F40" s="189">
        <v>0</v>
      </c>
      <c r="G40" s="150">
        <f t="shared" si="14"/>
        <v>0</v>
      </c>
    </row>
    <row r="41" spans="1:7" x14ac:dyDescent="0.25">
      <c r="A41" s="62" t="s">
        <v>427</v>
      </c>
      <c r="B41" s="180">
        <v>0</v>
      </c>
      <c r="C41" s="185">
        <v>0</v>
      </c>
      <c r="D41" s="178">
        <f t="shared" si="13"/>
        <v>0</v>
      </c>
      <c r="E41" s="189">
        <v>0</v>
      </c>
      <c r="F41" s="189">
        <v>0</v>
      </c>
      <c r="G41" s="150">
        <f t="shared" si="14"/>
        <v>0</v>
      </c>
    </row>
    <row r="42" spans="1:7" x14ac:dyDescent="0.25">
      <c r="A42" s="62"/>
      <c r="B42" s="46"/>
      <c r="C42" s="185"/>
      <c r="D42" s="46"/>
      <c r="E42" s="189"/>
      <c r="F42" s="189"/>
      <c r="G42" s="46"/>
    </row>
    <row r="43" spans="1:7" x14ac:dyDescent="0.25">
      <c r="A43" s="3" t="s">
        <v>428</v>
      </c>
      <c r="B43" s="4">
        <f>SUM(B44,B53,B61,B71)</f>
        <v>1350000</v>
      </c>
      <c r="C43" s="186">
        <v>0</v>
      </c>
      <c r="D43" s="151">
        <f t="shared" ref="D43" si="15">D44+D53+D61+D71</f>
        <v>1350000</v>
      </c>
      <c r="E43" s="190">
        <v>0</v>
      </c>
      <c r="F43" s="190">
        <v>0</v>
      </c>
      <c r="G43" s="151">
        <f t="shared" ref="G43" si="16">G44+G53+G61+G71</f>
        <v>1350000</v>
      </c>
    </row>
    <row r="44" spans="1:7" x14ac:dyDescent="0.25">
      <c r="A44" s="50" t="s">
        <v>396</v>
      </c>
      <c r="B44" s="182">
        <v>0</v>
      </c>
      <c r="C44" s="185">
        <v>0</v>
      </c>
      <c r="D44" s="150">
        <f t="shared" ref="D44:G44" si="17">SUM(D45:D52)</f>
        <v>0</v>
      </c>
      <c r="E44" s="189">
        <v>0</v>
      </c>
      <c r="F44" s="189">
        <v>0</v>
      </c>
      <c r="G44" s="150">
        <f t="shared" si="17"/>
        <v>0</v>
      </c>
    </row>
    <row r="45" spans="1:7" x14ac:dyDescent="0.25">
      <c r="A45" s="62" t="s">
        <v>397</v>
      </c>
      <c r="B45" s="182">
        <v>0</v>
      </c>
      <c r="C45" s="185">
        <v>0</v>
      </c>
      <c r="D45" s="150">
        <f t="shared" ref="D45:D52" si="18">B45+C45</f>
        <v>0</v>
      </c>
      <c r="E45" s="189">
        <v>0</v>
      </c>
      <c r="F45" s="189">
        <v>0</v>
      </c>
      <c r="G45" s="150">
        <f t="shared" ref="G45:G52" si="19">D45-E45</f>
        <v>0</v>
      </c>
    </row>
    <row r="46" spans="1:7" x14ac:dyDescent="0.25">
      <c r="A46" s="62" t="s">
        <v>398</v>
      </c>
      <c r="B46" s="182">
        <v>0</v>
      </c>
      <c r="C46" s="185">
        <v>0</v>
      </c>
      <c r="D46" s="150">
        <f t="shared" si="18"/>
        <v>0</v>
      </c>
      <c r="E46" s="189">
        <v>0</v>
      </c>
      <c r="F46" s="189">
        <v>0</v>
      </c>
      <c r="G46" s="150">
        <f t="shared" si="19"/>
        <v>0</v>
      </c>
    </row>
    <row r="47" spans="1:7" x14ac:dyDescent="0.25">
      <c r="A47" s="62" t="s">
        <v>399</v>
      </c>
      <c r="B47" s="182">
        <v>0</v>
      </c>
      <c r="C47" s="185">
        <v>0</v>
      </c>
      <c r="D47" s="150">
        <f t="shared" si="18"/>
        <v>0</v>
      </c>
      <c r="E47" s="189">
        <v>0</v>
      </c>
      <c r="F47" s="189">
        <v>0</v>
      </c>
      <c r="G47" s="150">
        <f t="shared" si="19"/>
        <v>0</v>
      </c>
    </row>
    <row r="48" spans="1:7" x14ac:dyDescent="0.25">
      <c r="A48" s="62" t="s">
        <v>400</v>
      </c>
      <c r="B48" s="182">
        <v>0</v>
      </c>
      <c r="C48" s="185">
        <v>0</v>
      </c>
      <c r="D48" s="150">
        <f t="shared" si="18"/>
        <v>0</v>
      </c>
      <c r="E48" s="189">
        <v>0</v>
      </c>
      <c r="F48" s="189">
        <v>0</v>
      </c>
      <c r="G48" s="150">
        <f t="shared" si="19"/>
        <v>0</v>
      </c>
    </row>
    <row r="49" spans="1:7" x14ac:dyDescent="0.25">
      <c r="A49" s="62" t="s">
        <v>401</v>
      </c>
      <c r="B49" s="182">
        <v>0</v>
      </c>
      <c r="C49" s="185">
        <v>0</v>
      </c>
      <c r="D49" s="150">
        <f t="shared" si="18"/>
        <v>0</v>
      </c>
      <c r="E49" s="189">
        <v>0</v>
      </c>
      <c r="F49" s="189">
        <v>0</v>
      </c>
      <c r="G49" s="150">
        <f t="shared" si="19"/>
        <v>0</v>
      </c>
    </row>
    <row r="50" spans="1:7" x14ac:dyDescent="0.25">
      <c r="A50" s="62" t="s">
        <v>402</v>
      </c>
      <c r="B50" s="182">
        <v>0</v>
      </c>
      <c r="C50" s="185">
        <v>0</v>
      </c>
      <c r="D50" s="150">
        <f t="shared" si="18"/>
        <v>0</v>
      </c>
      <c r="E50" s="189">
        <v>0</v>
      </c>
      <c r="F50" s="189">
        <v>0</v>
      </c>
      <c r="G50" s="150">
        <f t="shared" si="19"/>
        <v>0</v>
      </c>
    </row>
    <row r="51" spans="1:7" x14ac:dyDescent="0.25">
      <c r="A51" s="62" t="s">
        <v>403</v>
      </c>
      <c r="B51" s="182">
        <v>0</v>
      </c>
      <c r="C51" s="185">
        <v>0</v>
      </c>
      <c r="D51" s="150">
        <f t="shared" si="18"/>
        <v>0</v>
      </c>
      <c r="E51" s="189">
        <v>0</v>
      </c>
      <c r="F51" s="189">
        <v>0</v>
      </c>
      <c r="G51" s="150">
        <f t="shared" si="19"/>
        <v>0</v>
      </c>
    </row>
    <row r="52" spans="1:7" x14ac:dyDescent="0.25">
      <c r="A52" s="62" t="s">
        <v>404</v>
      </c>
      <c r="B52" s="182">
        <v>0</v>
      </c>
      <c r="C52" s="185">
        <v>0</v>
      </c>
      <c r="D52" s="150">
        <f t="shared" si="18"/>
        <v>0</v>
      </c>
      <c r="E52" s="189">
        <v>0</v>
      </c>
      <c r="F52" s="189">
        <v>0</v>
      </c>
      <c r="G52" s="150">
        <f t="shared" si="19"/>
        <v>0</v>
      </c>
    </row>
    <row r="53" spans="1:7" x14ac:dyDescent="0.25">
      <c r="A53" s="50" t="s">
        <v>405</v>
      </c>
      <c r="B53" s="182">
        <v>1350000</v>
      </c>
      <c r="C53" s="185">
        <v>0</v>
      </c>
      <c r="D53" s="150">
        <f t="shared" ref="D53:G53" si="20">SUM(D54:D60)</f>
        <v>1350000</v>
      </c>
      <c r="E53" s="189">
        <v>0</v>
      </c>
      <c r="F53" s="189">
        <v>0</v>
      </c>
      <c r="G53" s="150">
        <f t="shared" si="20"/>
        <v>1350000</v>
      </c>
    </row>
    <row r="54" spans="1:7" x14ac:dyDescent="0.25">
      <c r="A54" s="62" t="s">
        <v>406</v>
      </c>
      <c r="B54" s="184">
        <v>1350000</v>
      </c>
      <c r="C54" s="188">
        <v>0</v>
      </c>
      <c r="D54" s="150">
        <f t="shared" ref="D54:D60" si="21">B54+C54</f>
        <v>1350000</v>
      </c>
      <c r="E54" s="192">
        <v>0</v>
      </c>
      <c r="F54" s="192">
        <v>0</v>
      </c>
      <c r="G54" s="150">
        <f t="shared" ref="G54:G60" si="22">D54-E54</f>
        <v>1350000</v>
      </c>
    </row>
    <row r="55" spans="1:7" x14ac:dyDescent="0.25">
      <c r="A55" s="62" t="s">
        <v>407</v>
      </c>
      <c r="B55" s="182">
        <v>0</v>
      </c>
      <c r="C55" s="185">
        <v>0</v>
      </c>
      <c r="D55" s="150">
        <f t="shared" si="21"/>
        <v>0</v>
      </c>
      <c r="E55" s="189">
        <v>0</v>
      </c>
      <c r="F55" s="189">
        <v>0</v>
      </c>
      <c r="G55" s="150">
        <f t="shared" si="22"/>
        <v>0</v>
      </c>
    </row>
    <row r="56" spans="1:7" x14ac:dyDescent="0.25">
      <c r="A56" s="62" t="s">
        <v>408</v>
      </c>
      <c r="B56" s="182">
        <v>0</v>
      </c>
      <c r="C56" s="185">
        <v>0</v>
      </c>
      <c r="D56" s="150">
        <f t="shared" si="21"/>
        <v>0</v>
      </c>
      <c r="E56" s="189">
        <v>0</v>
      </c>
      <c r="F56" s="189">
        <v>0</v>
      </c>
      <c r="G56" s="150">
        <f t="shared" si="22"/>
        <v>0</v>
      </c>
    </row>
    <row r="57" spans="1:7" x14ac:dyDescent="0.25">
      <c r="A57" s="63" t="s">
        <v>409</v>
      </c>
      <c r="B57" s="182">
        <v>0</v>
      </c>
      <c r="C57" s="185">
        <v>0</v>
      </c>
      <c r="D57" s="150">
        <f t="shared" si="21"/>
        <v>0</v>
      </c>
      <c r="E57" s="189">
        <v>0</v>
      </c>
      <c r="F57" s="189">
        <v>0</v>
      </c>
      <c r="G57" s="150">
        <f t="shared" si="22"/>
        <v>0</v>
      </c>
    </row>
    <row r="58" spans="1:7" x14ac:dyDescent="0.25">
      <c r="A58" s="62" t="s">
        <v>410</v>
      </c>
      <c r="B58" s="182">
        <v>0</v>
      </c>
      <c r="C58" s="185">
        <v>0</v>
      </c>
      <c r="D58" s="150">
        <f t="shared" si="21"/>
        <v>0</v>
      </c>
      <c r="E58" s="189">
        <v>0</v>
      </c>
      <c r="F58" s="189">
        <v>0</v>
      </c>
      <c r="G58" s="150">
        <f t="shared" si="22"/>
        <v>0</v>
      </c>
    </row>
    <row r="59" spans="1:7" x14ac:dyDescent="0.25">
      <c r="A59" s="62" t="s">
        <v>411</v>
      </c>
      <c r="B59" s="182">
        <v>0</v>
      </c>
      <c r="C59" s="185">
        <v>0</v>
      </c>
      <c r="D59" s="150">
        <f t="shared" si="21"/>
        <v>0</v>
      </c>
      <c r="E59" s="189">
        <v>0</v>
      </c>
      <c r="F59" s="189">
        <v>0</v>
      </c>
      <c r="G59" s="150">
        <f t="shared" si="22"/>
        <v>0</v>
      </c>
    </row>
    <row r="60" spans="1:7" x14ac:dyDescent="0.25">
      <c r="A60" s="62" t="s">
        <v>412</v>
      </c>
      <c r="B60" s="182">
        <v>0</v>
      </c>
      <c r="C60" s="185">
        <v>0</v>
      </c>
      <c r="D60" s="150">
        <f t="shared" si="21"/>
        <v>0</v>
      </c>
      <c r="E60" s="189">
        <v>0</v>
      </c>
      <c r="F60" s="189">
        <v>0</v>
      </c>
      <c r="G60" s="150">
        <f t="shared" si="22"/>
        <v>0</v>
      </c>
    </row>
    <row r="61" spans="1:7" x14ac:dyDescent="0.25">
      <c r="A61" s="50" t="s">
        <v>413</v>
      </c>
      <c r="B61" s="182">
        <v>0</v>
      </c>
      <c r="C61" s="185">
        <v>0</v>
      </c>
      <c r="D61" s="150">
        <f t="shared" ref="D61:G61" si="23">SUM(D62:D70)</f>
        <v>0</v>
      </c>
      <c r="E61" s="189">
        <v>0</v>
      </c>
      <c r="F61" s="189">
        <v>0</v>
      </c>
      <c r="G61" s="150">
        <f t="shared" si="23"/>
        <v>0</v>
      </c>
    </row>
    <row r="62" spans="1:7" x14ac:dyDescent="0.25">
      <c r="A62" s="62" t="s">
        <v>414</v>
      </c>
      <c r="B62" s="182">
        <v>0</v>
      </c>
      <c r="C62" s="185">
        <v>0</v>
      </c>
      <c r="D62" s="150">
        <f t="shared" ref="D62:D70" si="24">B62+C62</f>
        <v>0</v>
      </c>
      <c r="E62" s="189">
        <v>0</v>
      </c>
      <c r="F62" s="189">
        <v>0</v>
      </c>
      <c r="G62" s="150">
        <f t="shared" ref="G62:G70" si="25">D62-E62</f>
        <v>0</v>
      </c>
    </row>
    <row r="63" spans="1:7" x14ac:dyDescent="0.25">
      <c r="A63" s="62" t="s">
        <v>415</v>
      </c>
      <c r="B63" s="182">
        <v>0</v>
      </c>
      <c r="C63" s="185">
        <v>0</v>
      </c>
      <c r="D63" s="150">
        <f t="shared" si="24"/>
        <v>0</v>
      </c>
      <c r="E63" s="189">
        <v>0</v>
      </c>
      <c r="F63" s="189">
        <v>0</v>
      </c>
      <c r="G63" s="150">
        <f t="shared" si="25"/>
        <v>0</v>
      </c>
    </row>
    <row r="64" spans="1:7" x14ac:dyDescent="0.25">
      <c r="A64" s="62" t="s">
        <v>416</v>
      </c>
      <c r="B64" s="182">
        <v>0</v>
      </c>
      <c r="C64" s="185">
        <v>0</v>
      </c>
      <c r="D64" s="150">
        <f t="shared" si="24"/>
        <v>0</v>
      </c>
      <c r="E64" s="189">
        <v>0</v>
      </c>
      <c r="F64" s="189">
        <v>0</v>
      </c>
      <c r="G64" s="150">
        <f t="shared" si="25"/>
        <v>0</v>
      </c>
    </row>
    <row r="65" spans="1:7" x14ac:dyDescent="0.25">
      <c r="A65" s="62" t="s">
        <v>417</v>
      </c>
      <c r="B65" s="182">
        <v>0</v>
      </c>
      <c r="C65" s="185">
        <v>0</v>
      </c>
      <c r="D65" s="150">
        <f t="shared" si="24"/>
        <v>0</v>
      </c>
      <c r="E65" s="189">
        <v>0</v>
      </c>
      <c r="F65" s="189">
        <v>0</v>
      </c>
      <c r="G65" s="150">
        <f t="shared" si="25"/>
        <v>0</v>
      </c>
    </row>
    <row r="66" spans="1:7" x14ac:dyDescent="0.25">
      <c r="A66" s="62" t="s">
        <v>418</v>
      </c>
      <c r="B66" s="182">
        <v>0</v>
      </c>
      <c r="C66" s="185">
        <v>0</v>
      </c>
      <c r="D66" s="150">
        <f t="shared" si="24"/>
        <v>0</v>
      </c>
      <c r="E66" s="189">
        <v>0</v>
      </c>
      <c r="F66" s="189">
        <v>0</v>
      </c>
      <c r="G66" s="150">
        <f t="shared" si="25"/>
        <v>0</v>
      </c>
    </row>
    <row r="67" spans="1:7" x14ac:dyDescent="0.25">
      <c r="A67" s="62" t="s">
        <v>419</v>
      </c>
      <c r="B67" s="182">
        <v>0</v>
      </c>
      <c r="C67" s="185">
        <v>0</v>
      </c>
      <c r="D67" s="150">
        <f t="shared" si="24"/>
        <v>0</v>
      </c>
      <c r="E67" s="189">
        <v>0</v>
      </c>
      <c r="F67" s="189">
        <v>0</v>
      </c>
      <c r="G67" s="150">
        <f t="shared" si="25"/>
        <v>0</v>
      </c>
    </row>
    <row r="68" spans="1:7" x14ac:dyDescent="0.25">
      <c r="A68" s="62" t="s">
        <v>420</v>
      </c>
      <c r="B68" s="182">
        <v>0</v>
      </c>
      <c r="C68" s="185">
        <v>0</v>
      </c>
      <c r="D68" s="150">
        <f t="shared" si="24"/>
        <v>0</v>
      </c>
      <c r="E68" s="189">
        <v>0</v>
      </c>
      <c r="F68" s="189">
        <v>0</v>
      </c>
      <c r="G68" s="150">
        <f t="shared" si="25"/>
        <v>0</v>
      </c>
    </row>
    <row r="69" spans="1:7" x14ac:dyDescent="0.25">
      <c r="A69" s="62" t="s">
        <v>421</v>
      </c>
      <c r="B69" s="182">
        <v>0</v>
      </c>
      <c r="C69" s="185">
        <v>0</v>
      </c>
      <c r="D69" s="150">
        <f t="shared" si="24"/>
        <v>0</v>
      </c>
      <c r="E69" s="189">
        <v>0</v>
      </c>
      <c r="F69" s="189">
        <v>0</v>
      </c>
      <c r="G69" s="150">
        <f t="shared" si="25"/>
        <v>0</v>
      </c>
    </row>
    <row r="70" spans="1:7" x14ac:dyDescent="0.25">
      <c r="A70" s="62" t="s">
        <v>422</v>
      </c>
      <c r="B70" s="182">
        <v>0</v>
      </c>
      <c r="C70" s="185">
        <v>0</v>
      </c>
      <c r="D70" s="150">
        <f t="shared" si="24"/>
        <v>0</v>
      </c>
      <c r="E70" s="189">
        <v>0</v>
      </c>
      <c r="F70" s="189">
        <v>0</v>
      </c>
      <c r="G70" s="150">
        <f t="shared" si="25"/>
        <v>0</v>
      </c>
    </row>
    <row r="71" spans="1:7" x14ac:dyDescent="0.25">
      <c r="A71" s="51" t="s">
        <v>423</v>
      </c>
      <c r="B71" s="183">
        <v>0</v>
      </c>
      <c r="C71" s="187">
        <v>0</v>
      </c>
      <c r="D71" s="152">
        <f t="shared" ref="D71:G71" si="26">SUM(D72:D75)</f>
        <v>0</v>
      </c>
      <c r="E71" s="191">
        <v>0</v>
      </c>
      <c r="F71" s="191">
        <v>0</v>
      </c>
      <c r="G71" s="152">
        <f t="shared" si="26"/>
        <v>0</v>
      </c>
    </row>
    <row r="72" spans="1:7" x14ac:dyDescent="0.25">
      <c r="A72" s="62" t="s">
        <v>424</v>
      </c>
      <c r="B72" s="182">
        <v>0</v>
      </c>
      <c r="C72" s="185">
        <v>0</v>
      </c>
      <c r="D72" s="150">
        <f t="shared" ref="D72:D75" si="27">B72+C72</f>
        <v>0</v>
      </c>
      <c r="E72" s="189">
        <v>0</v>
      </c>
      <c r="F72" s="189">
        <v>0</v>
      </c>
      <c r="G72" s="150">
        <f t="shared" ref="G72:G75" si="28">D72-E72</f>
        <v>0</v>
      </c>
    </row>
    <row r="73" spans="1:7" ht="30" x14ac:dyDescent="0.25">
      <c r="A73" s="62" t="s">
        <v>425</v>
      </c>
      <c r="B73" s="182">
        <v>0</v>
      </c>
      <c r="C73" s="185">
        <v>0</v>
      </c>
      <c r="D73" s="150">
        <f t="shared" si="27"/>
        <v>0</v>
      </c>
      <c r="E73" s="189">
        <v>0</v>
      </c>
      <c r="F73" s="189">
        <v>0</v>
      </c>
      <c r="G73" s="150">
        <f t="shared" si="28"/>
        <v>0</v>
      </c>
    </row>
    <row r="74" spans="1:7" x14ac:dyDescent="0.25">
      <c r="A74" s="62" t="s">
        <v>426</v>
      </c>
      <c r="B74" s="182">
        <v>0</v>
      </c>
      <c r="C74" s="185">
        <v>0</v>
      </c>
      <c r="D74" s="150">
        <f t="shared" si="27"/>
        <v>0</v>
      </c>
      <c r="E74" s="189">
        <v>0</v>
      </c>
      <c r="F74" s="189">
        <v>0</v>
      </c>
      <c r="G74" s="150">
        <f t="shared" si="28"/>
        <v>0</v>
      </c>
    </row>
    <row r="75" spans="1:7" x14ac:dyDescent="0.25">
      <c r="A75" s="62" t="s">
        <v>427</v>
      </c>
      <c r="B75" s="182">
        <v>0</v>
      </c>
      <c r="C75" s="185">
        <v>0</v>
      </c>
      <c r="D75" s="150">
        <f t="shared" si="27"/>
        <v>0</v>
      </c>
      <c r="E75" s="189">
        <v>0</v>
      </c>
      <c r="F75" s="189">
        <v>0</v>
      </c>
      <c r="G75" s="150">
        <f t="shared" si="28"/>
        <v>0</v>
      </c>
    </row>
    <row r="76" spans="1:7" x14ac:dyDescent="0.25">
      <c r="A76" s="38"/>
      <c r="B76" s="42"/>
      <c r="C76" s="42"/>
      <c r="D76" s="42"/>
      <c r="E76" s="42"/>
      <c r="F76" s="42"/>
      <c r="G76" s="42"/>
    </row>
    <row r="77" spans="1:7" x14ac:dyDescent="0.25">
      <c r="A77" s="3" t="s">
        <v>379</v>
      </c>
      <c r="B77" s="4">
        <f>B43+B9</f>
        <v>47810279.450000003</v>
      </c>
      <c r="C77" s="4">
        <f t="shared" ref="C77:F77" si="29">C43+C9</f>
        <v>2677558.16</v>
      </c>
      <c r="D77" s="151">
        <f t="shared" ref="D77" si="30">D9+D43</f>
        <v>50487837.609999999</v>
      </c>
      <c r="E77" s="4">
        <f t="shared" si="29"/>
        <v>21215665.850000001</v>
      </c>
      <c r="F77" s="4">
        <f t="shared" si="29"/>
        <v>21215665.850000001</v>
      </c>
      <c r="G77" s="151">
        <f t="shared" ref="G77" si="31">G9+G43</f>
        <v>29272171.760000002</v>
      </c>
    </row>
    <row r="78" spans="1:7" x14ac:dyDescent="0.25">
      <c r="A78" s="48"/>
      <c r="B78" s="64"/>
      <c r="C78" s="64"/>
      <c r="D78" s="64"/>
      <c r="E78" s="64"/>
      <c r="F78" s="64"/>
      <c r="G78" s="64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9:B10 B37:G37 B19:G19 C62:G70 B27:G27 C9:G18 C20:G26 C28:G36 B61:G61 B53:G53 C72:G75 B43:B44 B71:G71 C43:G52 C54:G60 B76:G7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4"/>
  <sheetViews>
    <sheetView showGridLines="0" zoomScale="75" zoomScaleNormal="75" workbookViewId="0">
      <selection sqref="A1:G3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218" t="s">
        <v>429</v>
      </c>
      <c r="B1" s="200"/>
      <c r="C1" s="200"/>
      <c r="D1" s="200"/>
      <c r="E1" s="200"/>
      <c r="F1" s="200"/>
      <c r="G1" s="201"/>
    </row>
    <row r="2" spans="1:7" x14ac:dyDescent="0.25">
      <c r="A2" s="90" t="str">
        <f>'Formato 1'!A2</f>
        <v xml:space="preserve"> Comité Municipal de Agua Potable y Alcantarillado de Juventino Rosas</v>
      </c>
      <c r="B2" s="91"/>
      <c r="C2" s="91"/>
      <c r="D2" s="91"/>
      <c r="E2" s="91"/>
      <c r="F2" s="91"/>
      <c r="G2" s="92"/>
    </row>
    <row r="3" spans="1:7" x14ac:dyDescent="0.25">
      <c r="A3" s="93" t="s">
        <v>297</v>
      </c>
      <c r="B3" s="94"/>
      <c r="C3" s="94"/>
      <c r="D3" s="94"/>
      <c r="E3" s="94"/>
      <c r="F3" s="94"/>
      <c r="G3" s="95"/>
    </row>
    <row r="4" spans="1:7" x14ac:dyDescent="0.25">
      <c r="A4" s="93" t="s">
        <v>430</v>
      </c>
      <c r="B4" s="94"/>
      <c r="C4" s="94"/>
      <c r="D4" s="94"/>
      <c r="E4" s="94"/>
      <c r="F4" s="94"/>
      <c r="G4" s="95"/>
    </row>
    <row r="5" spans="1:7" x14ac:dyDescent="0.25">
      <c r="A5" s="93" t="str">
        <f>'Formato 3'!A4</f>
        <v>Al 31 de diciembre de 2025 y al 30 de  Junio de 2026</v>
      </c>
      <c r="B5" s="94"/>
      <c r="C5" s="94"/>
      <c r="D5" s="94"/>
      <c r="E5" s="94"/>
      <c r="F5" s="94"/>
      <c r="G5" s="95"/>
    </row>
    <row r="6" spans="1:7" x14ac:dyDescent="0.25">
      <c r="A6" s="96" t="s">
        <v>2</v>
      </c>
      <c r="B6" s="97"/>
      <c r="C6" s="97"/>
      <c r="D6" s="97"/>
      <c r="E6" s="97"/>
      <c r="F6" s="97"/>
      <c r="G6" s="98"/>
    </row>
    <row r="7" spans="1:7" x14ac:dyDescent="0.25">
      <c r="A7" s="213" t="s">
        <v>5</v>
      </c>
      <c r="B7" s="216" t="s">
        <v>299</v>
      </c>
      <c r="C7" s="216"/>
      <c r="D7" s="216"/>
      <c r="E7" s="216"/>
      <c r="F7" s="216"/>
      <c r="G7" s="216" t="s">
        <v>300</v>
      </c>
    </row>
    <row r="8" spans="1:7" ht="30" x14ac:dyDescent="0.25">
      <c r="A8" s="214"/>
      <c r="B8" s="7" t="s">
        <v>205</v>
      </c>
      <c r="C8" s="31" t="s">
        <v>394</v>
      </c>
      <c r="D8" s="31" t="s">
        <v>232</v>
      </c>
      <c r="E8" s="31" t="s">
        <v>190</v>
      </c>
      <c r="F8" s="31" t="s">
        <v>206</v>
      </c>
      <c r="G8" s="223"/>
    </row>
    <row r="9" spans="1:7" ht="15.75" customHeight="1" x14ac:dyDescent="0.25">
      <c r="A9" s="24" t="s">
        <v>431</v>
      </c>
      <c r="B9" s="153">
        <f>B10+B11+B12+B15+B16+B19</f>
        <v>24028147.52</v>
      </c>
      <c r="C9" s="153">
        <f t="shared" ref="C9:G9" si="0">C10+C11+C12+C15+C16+C19</f>
        <v>22332</v>
      </c>
      <c r="D9" s="153">
        <f t="shared" si="0"/>
        <v>24050479.52</v>
      </c>
      <c r="E9" s="153">
        <f t="shared" si="0"/>
        <v>9520223.9299999997</v>
      </c>
      <c r="F9" s="153">
        <f t="shared" si="0"/>
        <v>9520223.9299999997</v>
      </c>
      <c r="G9" s="153">
        <f t="shared" si="0"/>
        <v>14530255.59</v>
      </c>
    </row>
    <row r="10" spans="1:7" x14ac:dyDescent="0.25">
      <c r="A10" s="50" t="s">
        <v>432</v>
      </c>
      <c r="B10" s="194">
        <v>24028147.52</v>
      </c>
      <c r="C10" s="196">
        <v>22332</v>
      </c>
      <c r="D10" s="195">
        <v>24050479.52</v>
      </c>
      <c r="E10" s="198">
        <v>9520223.9299999997</v>
      </c>
      <c r="F10" s="198">
        <v>9520223.9299999997</v>
      </c>
      <c r="G10" s="154">
        <f>+D10-E10</f>
        <v>14530255.59</v>
      </c>
    </row>
    <row r="11" spans="1:7" ht="15.75" customHeight="1" x14ac:dyDescent="0.25">
      <c r="A11" s="50" t="s">
        <v>433</v>
      </c>
      <c r="B11" s="193">
        <v>0</v>
      </c>
      <c r="C11" s="195">
        <v>0</v>
      </c>
      <c r="D11" s="195">
        <v>0</v>
      </c>
      <c r="E11" s="197">
        <v>0</v>
      </c>
      <c r="F11" s="197">
        <v>0</v>
      </c>
      <c r="G11" s="58">
        <f t="shared" ref="G11:G19" si="1">D11-E11</f>
        <v>0</v>
      </c>
    </row>
    <row r="12" spans="1:7" x14ac:dyDescent="0.25">
      <c r="A12" s="50" t="s">
        <v>434</v>
      </c>
      <c r="B12" s="193">
        <v>0</v>
      </c>
      <c r="C12" s="195">
        <v>0</v>
      </c>
      <c r="D12" s="195">
        <v>0</v>
      </c>
      <c r="E12" s="197">
        <v>0</v>
      </c>
      <c r="F12" s="197">
        <v>0</v>
      </c>
      <c r="G12" s="58">
        <f t="shared" ref="G12" si="2">G13+G14</f>
        <v>0</v>
      </c>
    </row>
    <row r="13" spans="1:7" x14ac:dyDescent="0.25">
      <c r="A13" s="59" t="s">
        <v>435</v>
      </c>
      <c r="B13" s="193">
        <v>0</v>
      </c>
      <c r="C13" s="195">
        <v>0</v>
      </c>
      <c r="D13" s="195">
        <v>0</v>
      </c>
      <c r="E13" s="197">
        <v>0</v>
      </c>
      <c r="F13" s="197">
        <v>0</v>
      </c>
      <c r="G13" s="58">
        <f t="shared" si="1"/>
        <v>0</v>
      </c>
    </row>
    <row r="14" spans="1:7" x14ac:dyDescent="0.25">
      <c r="A14" s="59" t="s">
        <v>436</v>
      </c>
      <c r="B14" s="193">
        <v>0</v>
      </c>
      <c r="C14" s="195">
        <v>0</v>
      </c>
      <c r="D14" s="195">
        <v>0</v>
      </c>
      <c r="E14" s="197">
        <v>0</v>
      </c>
      <c r="F14" s="197">
        <v>0</v>
      </c>
      <c r="G14" s="58">
        <f t="shared" si="1"/>
        <v>0</v>
      </c>
    </row>
    <row r="15" spans="1:7" x14ac:dyDescent="0.25">
      <c r="A15" s="50" t="s">
        <v>437</v>
      </c>
      <c r="B15" s="193">
        <v>0</v>
      </c>
      <c r="C15" s="195">
        <v>0</v>
      </c>
      <c r="D15" s="195">
        <v>0</v>
      </c>
      <c r="E15" s="197">
        <v>0</v>
      </c>
      <c r="F15" s="197">
        <v>0</v>
      </c>
      <c r="G15" s="58">
        <f t="shared" si="1"/>
        <v>0</v>
      </c>
    </row>
    <row r="16" spans="1:7" ht="30" x14ac:dyDescent="0.25">
      <c r="A16" s="51" t="s">
        <v>438</v>
      </c>
      <c r="B16" s="193">
        <v>0</v>
      </c>
      <c r="C16" s="195">
        <v>0</v>
      </c>
      <c r="D16" s="195">
        <v>0</v>
      </c>
      <c r="E16" s="197">
        <v>0</v>
      </c>
      <c r="F16" s="197">
        <v>0</v>
      </c>
      <c r="G16" s="58">
        <f t="shared" ref="G16" si="3">G17+G18</f>
        <v>0</v>
      </c>
    </row>
    <row r="17" spans="1:7" x14ac:dyDescent="0.25">
      <c r="A17" s="59" t="s">
        <v>439</v>
      </c>
      <c r="B17" s="193">
        <v>0</v>
      </c>
      <c r="C17" s="195">
        <v>0</v>
      </c>
      <c r="D17" s="195">
        <v>0</v>
      </c>
      <c r="E17" s="197">
        <v>0</v>
      </c>
      <c r="F17" s="197">
        <v>0</v>
      </c>
      <c r="G17" s="58">
        <f t="shared" si="1"/>
        <v>0</v>
      </c>
    </row>
    <row r="18" spans="1:7" x14ac:dyDescent="0.25">
      <c r="A18" s="59" t="s">
        <v>440</v>
      </c>
      <c r="B18" s="193">
        <v>0</v>
      </c>
      <c r="C18" s="195">
        <v>0</v>
      </c>
      <c r="D18" s="195">
        <v>0</v>
      </c>
      <c r="E18" s="197">
        <v>0</v>
      </c>
      <c r="F18" s="197">
        <v>0</v>
      </c>
      <c r="G18" s="58">
        <f t="shared" si="1"/>
        <v>0</v>
      </c>
    </row>
    <row r="19" spans="1:7" x14ac:dyDescent="0.25">
      <c r="A19" s="50" t="s">
        <v>441</v>
      </c>
      <c r="B19" s="193">
        <v>0</v>
      </c>
      <c r="C19" s="195">
        <v>0</v>
      </c>
      <c r="D19" s="195">
        <v>0</v>
      </c>
      <c r="E19" s="197">
        <v>0</v>
      </c>
      <c r="F19" s="197">
        <v>0</v>
      </c>
      <c r="G19" s="58">
        <f t="shared" si="1"/>
        <v>0</v>
      </c>
    </row>
    <row r="20" spans="1:7" x14ac:dyDescent="0.25">
      <c r="A20" s="38"/>
      <c r="B20" s="60"/>
      <c r="C20" s="60"/>
      <c r="D20" s="60"/>
      <c r="E20" s="60"/>
      <c r="F20" s="60"/>
      <c r="G20" s="60"/>
    </row>
    <row r="21" spans="1:7" x14ac:dyDescent="0.25">
      <c r="A21" s="32" t="s">
        <v>442</v>
      </c>
      <c r="B21" s="99">
        <f>SUM(B22,B23,B24,B27,B28,B31)</f>
        <v>0</v>
      </c>
      <c r="C21" s="99">
        <f t="shared" ref="C21:F21" si="4">SUM(C22,C23,C24,C27,C28,C31)</f>
        <v>0</v>
      </c>
      <c r="D21" s="99">
        <f t="shared" si="4"/>
        <v>0</v>
      </c>
      <c r="E21" s="99">
        <f t="shared" si="4"/>
        <v>0</v>
      </c>
      <c r="F21" s="99">
        <f t="shared" si="4"/>
        <v>0</v>
      </c>
      <c r="G21" s="99">
        <f>SUM(G22,G23,G24,G27,G28,G31)</f>
        <v>0</v>
      </c>
    </row>
    <row r="22" spans="1:7" x14ac:dyDescent="0.25">
      <c r="A22" s="50" t="s">
        <v>432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8">
        <f t="shared" ref="G22:G31" si="5">D22-E22</f>
        <v>0</v>
      </c>
    </row>
    <row r="23" spans="1:7" x14ac:dyDescent="0.25">
      <c r="A23" s="50" t="s">
        <v>433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f t="shared" si="5"/>
        <v>0</v>
      </c>
    </row>
    <row r="24" spans="1:7" x14ac:dyDescent="0.25">
      <c r="A24" s="50" t="s">
        <v>434</v>
      </c>
      <c r="B24" s="58">
        <f t="shared" ref="B24:G24" si="6">B25+B26</f>
        <v>0</v>
      </c>
      <c r="C24" s="58">
        <f t="shared" si="6"/>
        <v>0</v>
      </c>
      <c r="D24" s="58">
        <f t="shared" si="6"/>
        <v>0</v>
      </c>
      <c r="E24" s="58">
        <f t="shared" si="6"/>
        <v>0</v>
      </c>
      <c r="F24" s="58">
        <f t="shared" si="6"/>
        <v>0</v>
      </c>
      <c r="G24" s="58">
        <f t="shared" si="6"/>
        <v>0</v>
      </c>
    </row>
    <row r="25" spans="1:7" x14ac:dyDescent="0.25">
      <c r="A25" s="59" t="s">
        <v>435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f t="shared" si="5"/>
        <v>0</v>
      </c>
    </row>
    <row r="26" spans="1:7" x14ac:dyDescent="0.25">
      <c r="A26" s="59" t="s">
        <v>436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f t="shared" si="5"/>
        <v>0</v>
      </c>
    </row>
    <row r="27" spans="1:7" x14ac:dyDescent="0.25">
      <c r="A27" s="50" t="s">
        <v>437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f t="shared" si="5"/>
        <v>0</v>
      </c>
    </row>
    <row r="28" spans="1:7" ht="30" x14ac:dyDescent="0.25">
      <c r="A28" s="51" t="s">
        <v>438</v>
      </c>
      <c r="B28" s="58">
        <f t="shared" ref="B28:G28" si="7">B29+B30</f>
        <v>0</v>
      </c>
      <c r="C28" s="58">
        <f t="shared" si="7"/>
        <v>0</v>
      </c>
      <c r="D28" s="58">
        <f t="shared" si="7"/>
        <v>0</v>
      </c>
      <c r="E28" s="58">
        <f t="shared" si="7"/>
        <v>0</v>
      </c>
      <c r="F28" s="58">
        <f t="shared" si="7"/>
        <v>0</v>
      </c>
      <c r="G28" s="58">
        <f t="shared" si="7"/>
        <v>0</v>
      </c>
    </row>
    <row r="29" spans="1:7" x14ac:dyDescent="0.25">
      <c r="A29" s="59" t="s">
        <v>439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f t="shared" si="5"/>
        <v>0</v>
      </c>
    </row>
    <row r="30" spans="1:7" x14ac:dyDescent="0.25">
      <c r="A30" s="59" t="s">
        <v>440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f t="shared" si="5"/>
        <v>0</v>
      </c>
    </row>
    <row r="31" spans="1:7" x14ac:dyDescent="0.25">
      <c r="A31" s="50" t="s">
        <v>441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f t="shared" si="5"/>
        <v>0</v>
      </c>
    </row>
    <row r="32" spans="1:7" x14ac:dyDescent="0.25">
      <c r="A32" s="38"/>
      <c r="B32" s="60"/>
      <c r="C32" s="60"/>
      <c r="D32" s="60"/>
      <c r="E32" s="60"/>
      <c r="F32" s="60"/>
      <c r="G32" s="60"/>
    </row>
    <row r="33" spans="1:7" ht="14.45" customHeight="1" x14ac:dyDescent="0.25">
      <c r="A33" s="3" t="s">
        <v>443</v>
      </c>
      <c r="B33" s="99">
        <f>B21+B9</f>
        <v>24028147.52</v>
      </c>
      <c r="C33" s="99">
        <f t="shared" ref="C33:G33" si="8">C21+C9</f>
        <v>22332</v>
      </c>
      <c r="D33" s="99">
        <f t="shared" si="8"/>
        <v>24050479.52</v>
      </c>
      <c r="E33" s="99">
        <f t="shared" si="8"/>
        <v>9520223.9299999997</v>
      </c>
      <c r="F33" s="99">
        <f t="shared" si="8"/>
        <v>9520223.9299999997</v>
      </c>
      <c r="G33" s="99">
        <f t="shared" si="8"/>
        <v>14530255.59</v>
      </c>
    </row>
    <row r="34" spans="1:7" ht="14.45" customHeight="1" x14ac:dyDescent="0.25">
      <c r="A34" s="48"/>
      <c r="B34" s="61"/>
      <c r="C34" s="61"/>
      <c r="D34" s="61"/>
      <c r="E34" s="61"/>
      <c r="F34" s="61"/>
      <c r="G34" s="61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0c865bf4-0f22-4e4d-b041-7b0c1657e5a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PC1</cp:lastModifiedBy>
  <cp:revision/>
  <cp:lastPrinted>2026-07-22T20:05:30Z</cp:lastPrinted>
  <dcterms:created xsi:type="dcterms:W3CDTF">2023-03-16T22:14:51Z</dcterms:created>
  <dcterms:modified xsi:type="dcterms:W3CDTF">2026-07-28T16:11:35Z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