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4 TRIMESTRE 2025\SIRET\EXCEL\LDF\"/>
    </mc:Choice>
  </mc:AlternateContent>
  <bookViews>
    <workbookView xWindow="0" yWindow="0" windowWidth="24000" windowHeight="9000" firstSheet="7" activeTab="1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  <c r="D63" i="6" l="1"/>
  <c r="G15" i="6"/>
  <c r="D15" i="6"/>
  <c r="D64" i="5" l="1"/>
  <c r="C64" i="5"/>
  <c r="B64" i="5"/>
  <c r="D49" i="5"/>
  <c r="C49" i="5"/>
  <c r="B49" i="5"/>
  <c r="D11" i="5"/>
  <c r="C11" i="5"/>
  <c r="B11" i="5"/>
  <c r="E63" i="2" l="1"/>
  <c r="F16" i="10" l="1"/>
  <c r="E16" i="10"/>
  <c r="F12" i="10"/>
  <c r="E12" i="10"/>
  <c r="C16" i="10"/>
  <c r="B16" i="10"/>
  <c r="C12" i="10"/>
  <c r="B12" i="10"/>
  <c r="D145" i="7"/>
  <c r="D112" i="7"/>
  <c r="D103" i="7" s="1"/>
  <c r="D10" i="10" l="1"/>
  <c r="F9" i="10" l="1"/>
  <c r="E9" i="10"/>
  <c r="D9" i="10"/>
  <c r="C9" i="10"/>
  <c r="B9" i="10"/>
  <c r="G75" i="9"/>
  <c r="G74" i="9"/>
  <c r="G73" i="9"/>
  <c r="G72" i="9"/>
  <c r="G71" i="9"/>
  <c r="G70" i="9"/>
  <c r="G69" i="9"/>
  <c r="G68" i="9"/>
  <c r="G67" i="9"/>
  <c r="G66" i="9"/>
  <c r="G65" i="9"/>
  <c r="G64" i="9"/>
  <c r="G61" i="9" s="1"/>
  <c r="G63" i="9"/>
  <c r="G62" i="9"/>
  <c r="G60" i="9"/>
  <c r="G59" i="9"/>
  <c r="G58" i="9"/>
  <c r="G57" i="9"/>
  <c r="G56" i="9"/>
  <c r="G55" i="9"/>
  <c r="G52" i="9"/>
  <c r="G44" i="9" s="1"/>
  <c r="G51" i="9"/>
  <c r="G50" i="9"/>
  <c r="G49" i="9"/>
  <c r="G48" i="9"/>
  <c r="G47" i="9"/>
  <c r="G46" i="9"/>
  <c r="G45" i="9"/>
  <c r="G41" i="9"/>
  <c r="G40" i="9"/>
  <c r="G39" i="9"/>
  <c r="G37" i="9" s="1"/>
  <c r="G38" i="9"/>
  <c r="G36" i="9"/>
  <c r="G35" i="9"/>
  <c r="G34" i="9"/>
  <c r="G33" i="9"/>
  <c r="G32" i="9"/>
  <c r="G31" i="9"/>
  <c r="G30" i="9"/>
  <c r="G29" i="9"/>
  <c r="G28" i="9"/>
  <c r="G27" i="9"/>
  <c r="G20" i="9"/>
  <c r="F10" i="9"/>
  <c r="E10" i="9"/>
  <c r="D75" i="9"/>
  <c r="D74" i="9"/>
  <c r="D73" i="9"/>
  <c r="D72" i="9"/>
  <c r="D71" i="9"/>
  <c r="D70" i="9"/>
  <c r="D61" i="9" s="1"/>
  <c r="D69" i="9"/>
  <c r="D68" i="9"/>
  <c r="D67" i="9"/>
  <c r="D66" i="9"/>
  <c r="D65" i="9"/>
  <c r="D64" i="9"/>
  <c r="D63" i="9"/>
  <c r="D62" i="9"/>
  <c r="D60" i="9"/>
  <c r="D59" i="9"/>
  <c r="D58" i="9"/>
  <c r="D57" i="9"/>
  <c r="D56" i="9"/>
  <c r="D55" i="9"/>
  <c r="D54" i="9"/>
  <c r="D53" i="9" s="1"/>
  <c r="D52" i="9"/>
  <c r="D51" i="9"/>
  <c r="D50" i="9"/>
  <c r="D49" i="9"/>
  <c r="D48" i="9"/>
  <c r="D47" i="9"/>
  <c r="D46" i="9"/>
  <c r="D44" i="9" s="1"/>
  <c r="D45" i="9"/>
  <c r="D41" i="9"/>
  <c r="D40" i="9"/>
  <c r="D39" i="9"/>
  <c r="D38" i="9"/>
  <c r="D37" i="9"/>
  <c r="D36" i="9"/>
  <c r="D35" i="9"/>
  <c r="D34" i="9"/>
  <c r="D33" i="9"/>
  <c r="D32" i="9"/>
  <c r="D31" i="9"/>
  <c r="D27" i="9" s="1"/>
  <c r="D30" i="9"/>
  <c r="D29" i="9"/>
  <c r="D28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D20" i="8"/>
  <c r="D19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F18" i="7"/>
  <c r="E18" i="7"/>
  <c r="C18" i="7"/>
  <c r="B18" i="7"/>
  <c r="G19" i="9" l="1"/>
  <c r="G20" i="8"/>
  <c r="G19" i="8" s="1"/>
  <c r="G54" i="9"/>
  <c r="G53" i="9" s="1"/>
  <c r="G43" i="9" s="1"/>
  <c r="D19" i="9"/>
  <c r="G10" i="9"/>
  <c r="D10" i="9"/>
  <c r="G9" i="8"/>
  <c r="D9" i="8"/>
  <c r="G9" i="9"/>
  <c r="D43" i="9"/>
  <c r="D9" i="9"/>
  <c r="D77" i="9" l="1"/>
  <c r="G77" i="9"/>
  <c r="D11" i="7"/>
  <c r="G11" i="7" s="1"/>
  <c r="D64" i="7"/>
  <c r="D65" i="7"/>
  <c r="D66" i="7"/>
  <c r="D67" i="7"/>
  <c r="D68" i="7"/>
  <c r="D69" i="7"/>
  <c r="D70" i="7"/>
  <c r="D63" i="7"/>
  <c r="D60" i="7"/>
  <c r="D61" i="7"/>
  <c r="D59" i="7"/>
  <c r="D50" i="7"/>
  <c r="D51" i="7"/>
  <c r="D52" i="7"/>
  <c r="D53" i="7"/>
  <c r="D54" i="7"/>
  <c r="D55" i="7"/>
  <c r="D56" i="7"/>
  <c r="D57" i="7"/>
  <c r="D49" i="7"/>
  <c r="D40" i="7"/>
  <c r="D41" i="7"/>
  <c r="D42" i="7"/>
  <c r="D43" i="7"/>
  <c r="D44" i="7"/>
  <c r="D45" i="7"/>
  <c r="D46" i="7"/>
  <c r="D47" i="7"/>
  <c r="D39" i="7"/>
  <c r="D30" i="7"/>
  <c r="D31" i="7"/>
  <c r="D32" i="7"/>
  <c r="D33" i="7"/>
  <c r="D34" i="7"/>
  <c r="D35" i="7"/>
  <c r="D36" i="7"/>
  <c r="D37" i="7"/>
  <c r="D29" i="7"/>
  <c r="D20" i="7"/>
  <c r="D21" i="7"/>
  <c r="D22" i="7"/>
  <c r="D23" i="7"/>
  <c r="D24" i="7"/>
  <c r="D25" i="7"/>
  <c r="D26" i="7"/>
  <c r="D27" i="7"/>
  <c r="D19" i="7"/>
  <c r="D12" i="7"/>
  <c r="D13" i="7"/>
  <c r="D14" i="7"/>
  <c r="D15" i="7"/>
  <c r="D16" i="7"/>
  <c r="D17" i="7"/>
  <c r="E10" i="7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8" i="22" l="1"/>
  <c r="G28" i="22"/>
  <c r="E30" i="20"/>
  <c r="F30" i="20"/>
  <c r="B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D16" i="10"/>
  <c r="D12" i="10"/>
  <c r="C71" i="9" l="1"/>
  <c r="E71" i="9"/>
  <c r="F71" i="9"/>
  <c r="C61" i="9"/>
  <c r="E61" i="9"/>
  <c r="F61" i="9"/>
  <c r="C53" i="9"/>
  <c r="E53" i="9"/>
  <c r="F53" i="9"/>
  <c r="C44" i="9"/>
  <c r="E44" i="9"/>
  <c r="F44" i="9"/>
  <c r="C37" i="9"/>
  <c r="E37" i="9"/>
  <c r="F37" i="9"/>
  <c r="C27" i="9"/>
  <c r="E27" i="9"/>
  <c r="F27" i="9"/>
  <c r="C19" i="9"/>
  <c r="E19" i="9"/>
  <c r="F19" i="9"/>
  <c r="C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19" i="8"/>
  <c r="E19" i="8"/>
  <c r="F19" i="8"/>
  <c r="B19" i="8"/>
  <c r="C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F70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C70" i="6" s="1"/>
  <c r="B75" i="6"/>
  <c r="B67" i="6"/>
  <c r="B59" i="6"/>
  <c r="B54" i="6"/>
  <c r="B45" i="6"/>
  <c r="B37" i="6"/>
  <c r="B35" i="6"/>
  <c r="B28" i="6"/>
  <c r="B16" i="6"/>
  <c r="D70" i="5"/>
  <c r="C70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9" i="7" l="1"/>
  <c r="F29" i="8"/>
  <c r="E29" i="8"/>
  <c r="E79" i="2"/>
  <c r="E47" i="2"/>
  <c r="E59" i="2" s="1"/>
  <c r="C9" i="9"/>
  <c r="D9" i="7"/>
  <c r="E9" i="7"/>
  <c r="E159" i="7" s="1"/>
  <c r="G71" i="7"/>
  <c r="G62" i="7"/>
  <c r="G146" i="7"/>
  <c r="G10" i="7"/>
  <c r="G28" i="7"/>
  <c r="C9" i="7"/>
  <c r="F79" i="2"/>
  <c r="F47" i="2"/>
  <c r="F59" i="2" s="1"/>
  <c r="K20" i="4"/>
  <c r="E20" i="4"/>
  <c r="I20" i="4"/>
  <c r="C43" i="9"/>
  <c r="B43" i="9"/>
  <c r="E9" i="9"/>
  <c r="B9" i="9"/>
  <c r="E43" i="9"/>
  <c r="B29" i="8"/>
  <c r="D29" i="8"/>
  <c r="C29" i="8"/>
  <c r="G29" i="8"/>
  <c r="G123" i="7"/>
  <c r="B84" i="7"/>
  <c r="B159" i="7" s="1"/>
  <c r="C84" i="7"/>
  <c r="G18" i="7"/>
  <c r="G38" i="7"/>
  <c r="G75" i="7"/>
  <c r="G93" i="7"/>
  <c r="G133" i="7"/>
  <c r="G150" i="7"/>
  <c r="D84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F9" i="7"/>
  <c r="F159" i="7" s="1"/>
  <c r="G45" i="6"/>
  <c r="G65" i="6" s="1"/>
  <c r="G16" i="6"/>
  <c r="G41" i="6" s="1"/>
  <c r="G70" i="6" s="1"/>
  <c r="G37" i="6"/>
  <c r="E81" i="2" l="1"/>
  <c r="C77" i="9"/>
  <c r="E77" i="9"/>
  <c r="G9" i="7"/>
  <c r="C159" i="7"/>
  <c r="F81" i="2"/>
  <c r="B77" i="9"/>
  <c r="F77" i="9"/>
  <c r="D159" i="7"/>
  <c r="G84" i="7"/>
  <c r="G42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<sst xmlns="http://schemas.openxmlformats.org/spreadsheetml/2006/main" count="1088" uniqueCount="615">
  <si>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</si>
  <si>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</si>
  <si>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</si>
  <si>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</si>
  <si>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</si>
  <si>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</si>
  <si>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</si>
  <si>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</si>
  <si>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</si>
  <si>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</si>
  <si>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</si>
  <si>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</si>
  <si>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</si>
  <si>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</si>
  <si>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</si>
  <si>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</si>
  <si>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</si>
  <si>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</si>
  <si>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</si>
  <si>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</si>
  <si>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</si>
  <si>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</si>
  <si>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</si>
  <si>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</si>
  <si>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</si>
  <si>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</si>
  <si>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</si>
  <si>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</si>
  <si>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</si>
  <si>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</si>
  <si>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</si>
  <si>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</si>
  <si>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</si>
  <si>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</si>
  <si>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</si>
  <si>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</si>
  <si>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</si>
  <si>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</si>
  <si>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</si>
  <si>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</si>
  <si>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</si>
  <si>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</si>
  <si>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</si>
  <si>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</si>
  <si>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</si>
  <si>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</si>
  <si>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</si>
  <si>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</si>
  <si>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</si>
  <si>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</si>
  <si>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</si>
  <si>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</si>
  <si>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</si>
  <si>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</si>
  <si>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</si>
  <si>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</si>
  <si>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</si>
  <si>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</si>
  <si>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</si>
  <si>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</si>
  <si>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</si>
  <si>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</si>
  <si>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</si>
  <si>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</si>
  <si>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</si>
  <si>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</si>
  <si>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</si>
  <si>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</si>
  <si>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</si>
  <si>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</si>
  <si>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</si>
  <si>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</si>
  <si>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</si>
  <si>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</si>
  <si>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</si>
  <si>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</si>
  <si>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</si>
  <si>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</si>
  <si>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</si>
  <si>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</si>
  <si>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</si>
  <si>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</si>
  <si>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</si>
  <si>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</si>
  <si>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</si>
  <si>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</si>
  <si>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</si>
  <si>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</si>
  <si>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</si>
  <si>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</si>
  <si>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</si>
  <si>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</si>
  <si>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</si>
  <si>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</si>
  <si>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</si>
  <si>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</si>
  <si>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</si>
  <si>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</si>
  <si>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</si>
  <si>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</si>
  <si>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</si>
  <si>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</si>
  <si>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</si>
  <si>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</si>
  <si>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</si>
  <si>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</si>
  <si>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</si>
  <si>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</si>
  <si>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</si>
  <si>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</si>
  <si>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</si>
  <si>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</si>
  <si>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</si>
  <si>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</si>
  <si>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</si>
  <si>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</si>
  <si>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</si>
  <si>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</si>
  <si>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</si>
  <si>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</si>
  <si>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</si>
  <si>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</si>
  <si>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</si>
  <si>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</si>
  <si>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</si>
  <si>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</si>
  <si>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</si>
  <si>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</si>
  <si>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</si>
  <si>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</si>
  <si>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</si>
  <si>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</si>
  <si>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</si>
  <si>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</si>
  <si>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</si>
  <si>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</si>
  <si>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</si>
  <si>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</si>
  <si>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</si>
  <si>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</si>
  <si>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</si>
  <si>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</si>
  <si>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</si>
  <si>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</si>
  <si>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</si>
  <si>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</si>
  <si>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</si>
  <si>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</si>
  <si>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</si>
  <si>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</si>
  <si>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</si>
  <si>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</si>
  <si>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</si>
  <si>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</si>
  <si>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</si>
  <si>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</si>
  <si>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</si>
  <si>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</si>
  <si>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</si>
  <si>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</si>
  <si>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</si>
  <si>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</si>
  <si>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</si>
  <si>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</si>
  <si>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</si>
  <si>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</si>
  <si>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</si>
  <si>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</si>
  <si>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</si>
  <si>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</si>
  <si>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</si>
  <si>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</si>
  <si>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</si>
  <si>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</si>
  <si>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</si>
  <si>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</si>
  <si>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</si>
  <si>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</si>
  <si>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</si>
  <si>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</si>
  <si>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</si>
  <si>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</si>
  <si>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</si>
  <si>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</si>
  <si>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</si>
  <si>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</si>
  <si>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</si>
  <si>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</si>
  <si>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</si>
  <si>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</si>
  <si>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</si>
  <si>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</si>
  <si>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</si>
  <si>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</si>
  <si>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</si>
  <si>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</si>
  <si>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</si>
  <si>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</si>
  <si>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</si>
  <si>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</si>
  <si>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</si>
  <si>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</si>
  <si>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</si>
  <si>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</si>
  <si>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</si>
  <si>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</si>
  <si>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</si>
  <si>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</si>
  <si>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</si>
  <si>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</si>
  <si>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</si>
  <si>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</si>
  <si>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</si>
  <si>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</si>
  <si>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</si>
  <si>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</si>
  <si>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</si>
  <si>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</si>
  <si>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</si>
  <si>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</si>
  <si>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</si>
  <si>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</si>
  <si>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</si>
  <si>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</si>
  <si>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</si>
  <si>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</si>
  <si>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</si>
  <si>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</si>
  <si>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</si>
  <si>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</si>
  <si>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</si>
  <si>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</si>
  <si>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</si>
  <si>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</si>
  <si>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</si>
  <si>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</si>
  <si>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</si>
  <si>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</si>
  <si>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</si>
  <si>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</si>
  <si>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</si>
  <si>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</si>
  <si>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</si>
  <si>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</si>
  <si>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</si>
  <si>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</si>
  <si>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</si>
  <si>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</si>
  <si>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</si>
  <si>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</si>
  <si>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</si>
  <si>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</si>
  <si>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</si>
  <si>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</si>
  <si>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</si>
  <si>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</si>
  <si>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</si>
  <si>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</si>
  <si>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</si>
  <si>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</si>
  <si>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</si>
  <si>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</si>
  <si>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</si>
  <si>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</si>
  <si>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</si>
  <si>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</si>
  <si>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</si>
  <si>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</si>
  <si>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</si>
  <si>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</si>
  <si>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</si>
  <si>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</si>
  <si>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</si>
  <si>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</si>
  <si>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</si>
  <si>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</si>
  <si>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</si>
  <si>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</si>
  <si>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</si>
  <si>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</si>
  <si>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</si>
  <si>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</si>
  <si>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</si>
  <si>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</si>
  <si>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</si>
  <si>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</si>
  <si>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</si>
  <si>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</si>
  <si>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</si>
  <si>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</si>
  <si>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</si>
  <si>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</si>
  <si>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</si>
  <si>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</si>
  <si>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</si>
  <si>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</si>
  <si>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</si>
  <si>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</si>
  <si>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</si>
  <si>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</si>
  <si>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</si>
  <si>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</si>
  <si>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</si>
  <si>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</si>
  <si>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</si>
  <si>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</si>
  <si>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</si>
  <si>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</si>
  <si>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</si>
  <si>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</si>
  <si>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</si>
  <si>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</si>
  <si>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</si>
  <si>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</si>
  <si>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</si>
  <si>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</si>
  <si>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</si>
  <si>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</si>
  <si>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</si>
  <si>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</si>
  <si>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</si>
  <si>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</si>
  <si>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</si>
  <si>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</si>
  <si>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</si>
  <si>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</si>
  <si>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</si>
  <si>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</si>
  <si>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</si>
  <si>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</si>
  <si>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</si>
  <si>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</si>
  <si>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</si>
  <si>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</si>
  <si>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</si>
  <si>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</si>
  <si>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</si>
  <si>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</si>
  <si>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</si>
  <si>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</si>
  <si>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</si>
  <si>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</si>
  <si>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</si>
  <si>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</si>
  <si>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</si>
  <si>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</si>
  <si>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</si>
  <si>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</si>
  <si>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</si>
  <si>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</si>
  <si>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</si>
  <si>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</si>
  <si>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</si>
  <si>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</si>
  <si>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</si>
  <si>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</si>
  <si>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</si>
  <si>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</si>
  <si>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</si>
  <si>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</si>
  <si>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</si>
  <si>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</si>
  <si>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</si>
  <si>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</si>
  <si>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</si>
  <si>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</si>
  <si>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</si>
  <si>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</si>
  <si>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</si>
  <si>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</si>
  <si>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</si>
  <si>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</si>
  <si>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</si>
  <si>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</si>
  <si>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</si>
  <si>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</si>
  <si>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</si>
  <si>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</si>
  <si>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</si>
  <si>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</si>
  <si>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</si>
  <si>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</si>
  <si>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</si>
  <si>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</si>
  <si>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</si>
  <si>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</si>
  <si>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</si>
  <si>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</si>
  <si>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</si>
  <si>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</si>
  <si>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</si>
  <si>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</si>
  <si>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</si>
  <si>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</si>
  <si>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</si>
  <si>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</si>
  <si>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</si>
  <si>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</si>
  <si>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</si>
  <si>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</si>
  <si>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</si>
  <si>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</si>
  <si>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</si>
  <si>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</si>
  <si>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</si>
  <si>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</si>
  <si>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</si>
  <si>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</si>
  <si>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</si>
  <si>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</si>
  <si>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</si>
  <si>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</si>
  <si>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</si>
  <si>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</si>
  <si>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</si>
  <si>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</si>
  <si>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</si>
  <si>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</si>
  <si>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</si>
  <si>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</si>
  <si>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</si>
  <si>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</si>
  <si>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</si>
  <si>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</si>
  <si>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</si>
  <si>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</si>
  <si>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</si>
  <si>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</si>
  <si>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</si>
  <si>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</si>
  <si>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</si>
  <si>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</si>
  <si>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</si>
  <si>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</si>
  <si>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</si>
  <si>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</si>
  <si>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</si>
  <si>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</si>
  <si>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</si>
  <si>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</si>
  <si>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</si>
  <si>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</si>
  <si>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</si>
  <si>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</si>
  <si>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</si>
  <si>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</si>
  <si>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</si>
  <si>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</si>
  <si>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</si>
  <si>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</si>
  <si>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</si>
  <si>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</si>
  <si>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</si>
  <si>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</si>
  <si>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</si>
  <si>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</si>
  <si>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</si>
  <si>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</si>
  <si>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</si>
  <si>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</si>
  <si>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</si>
  <si>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</si>
  <si>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</si>
  <si>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</si>
  <si>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</si>
  <si>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</si>
  <si>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</si>
  <si>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</si>
  <si>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</si>
  <si>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</si>
  <si>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</si>
  <si>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</si>
  <si>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</si>
  <si>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</si>
  <si>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</si>
  <si>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</si>
  <si>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</si>
  <si>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</si>
  <si>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</si>
  <si>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</si>
  <si>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</si>
  <si>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</si>
  <si>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</si>
  <si>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</si>
  <si>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</si>
  <si>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</si>
  <si>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</si>
  <si>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</si>
  <si>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</si>
  <si>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</si>
  <si>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</si>
  <si>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</si>
  <si>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</si>
  <si>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</si>
  <si>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</si>
  <si>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</si>
  <si>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</si>
  <si>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</si>
  <si>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</si>
  <si>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</si>
  <si>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</si>
  <si>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</si>
  <si>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</si>
  <si>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</si>
  <si>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</si>
  <si>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</si>
  <si>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</si>
  <si>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</si>
  <si>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</si>
  <si>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</si>
  <si>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</si>
  <si>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</si>
  <si>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</si>
  <si>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</si>
  <si>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</si>
  <si>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</si>
  <si>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</si>
  <si>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</si>
  <si>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</si>
  <si>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</si>
  <si>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</si>
  <si>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</si>
  <si>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</si>
  <si>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</si>
  <si>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</si>
  <si>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</si>
  <si>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</si>
  <si>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</si>
  <si>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</si>
  <si>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</si>
  <si>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</si>
  <si>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</si>
  <si>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</si>
  <si>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</si>
  <si>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</si>
  <si>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</si>
  <si>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</si>
  <si>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</si>
  <si>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</si>
  <si>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</si>
  <si>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</si>
  <si>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</si>
  <si>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</si>
  <si>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</si>
  <si>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</si>
  <si>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</si>
  <si>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</si>
  <si>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</si>
  <si>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</si>
  <si>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</si>
  <si>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</si>
  <si>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</si>
  <si>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</si>
  <si>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</si>
  <si>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</si>
  <si>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</si>
  <si>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</si>
  <si>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</si>
  <si>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</si>
  <si>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</si>
  <si>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</si>
  <si>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</si>
  <si>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</si>
  <si>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</si>
  <si>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</si>
  <si>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</si>
  <si>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</si>
  <si>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</si>
  <si>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</si>
  <si>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</si>
  <si>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</si>
  <si>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</si>
  <si>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</si>
  <si>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</si>
  <si>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</si>
  <si>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</si>
  <si>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</si>
  <si>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</si>
  <si>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</si>
  <si>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</si>
  <si>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</si>
  <si>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</si>
  <si>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</si>
  <si>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</si>
  <si>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</si>
  <si>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</si>
  <si>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</si>
  <si>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</si>
  <si>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</si>
  <si>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</si>
  <si>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</si>
  <si>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</si>
  <si>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</si>
  <si>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</si>
  <si>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</si>
  <si>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</si>
  <si>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</si>
  <si>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</si>
  <si>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</si>
  <si>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Juventino Rosas</t>
  </si>
  <si>
    <t>31120M35A010100 DESPACHO DE LA DIRECCION GENERAL</t>
  </si>
  <si>
    <t>31120M35A010200 JEFATURA DEL AREA CONTABLE PRESUPUESTAL</t>
  </si>
  <si>
    <t>31120M35A010300 JEFATURA DE COMERCIALIZACION</t>
  </si>
  <si>
    <t>31120M35A010400 COORDINACION OPERATIVA</t>
  </si>
  <si>
    <t>31120M35A010500 JEFATURA DE AREA TECNICA</t>
  </si>
  <si>
    <t>31120M35A010600 JEFATURA DE CULTURA DEL AGUA</t>
  </si>
  <si>
    <t>31120M35A010700 JEFATURA DE SANEAMIENTO</t>
  </si>
  <si>
    <t>31120M35A010800 ORIENT JURIDICA</t>
  </si>
  <si>
    <t>Bajo protesta de decir verdad declaramos que los Estados Financieros y sus notas, son razonablemente correctos y son responsabilidad del emisor.</t>
  </si>
  <si>
    <t>___________________________________________</t>
  </si>
  <si>
    <t>_______________________________________________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</si>
  <si>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</si>
  <si>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</si>
  <si>
    <t>Al 31 de Diciembre de 2024 y al 31 de 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</si>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</sst>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0" fontId="25" fillId="0" borderId="0"/>
    <xf numFmtId="0" fontId="21" fillId="0" borderId="0"/>
  </cellStyleXfs>
  <cellXfs count="24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2" borderId="16" xfId="1" applyNumberFormat="1" applyFont="1" applyFill="1" applyBorder="1" applyAlignment="1">
      <alignment horizontal="right"/>
    </xf>
    <xf numFmtId="3" fontId="1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3" fontId="8" fillId="2" borderId="16" xfId="1" applyNumberFormat="1" applyFont="1" applyFill="1" applyBorder="1" applyAlignment="1">
      <alignment vertical="center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3" fontId="21" fillId="0" borderId="13" xfId="3" applyNumberFormat="1" applyFont="1" applyBorder="1" applyAlignment="1" applyProtection="1">
      <alignment vertical="top"/>
      <protection locked="0"/>
    </xf>
    <xf numFmtId="3" fontId="21" fillId="0" borderId="14" xfId="3" applyNumberFormat="1" applyFont="1" applyBorder="1" applyAlignment="1" applyProtection="1">
      <alignment vertical="top"/>
      <protection locked="0"/>
    </xf>
    <xf numFmtId="4" fontId="21" fillId="0" borderId="14" xfId="3" applyNumberFormat="1" applyFont="1" applyFill="1" applyBorder="1" applyAlignment="1" applyProtection="1">
      <alignment vertical="top"/>
      <protection locked="0"/>
    </xf>
    <xf numFmtId="4" fontId="22" fillId="0" borderId="13" xfId="0" applyNumberFormat="1" applyFont="1" applyFill="1" applyBorder="1" applyProtection="1">
      <protection locked="0"/>
    </xf>
    <xf numFmtId="4" fontId="22" fillId="0" borderId="14" xfId="0" applyNumberFormat="1" applyFont="1" applyFill="1" applyBorder="1" applyProtection="1">
      <protection locked="0"/>
    </xf>
    <xf numFmtId="4" fontId="0" fillId="0" borderId="14" xfId="0" applyNumberFormat="1" applyFill="1" applyBorder="1" applyAlignment="1" applyProtection="1">
      <alignment horizontal="right" vertical="top"/>
      <protection locked="0"/>
    </xf>
    <xf numFmtId="0" fontId="21" fillId="0" borderId="0" xfId="5"/>
    <xf numFmtId="0" fontId="21" fillId="0" borderId="0" xfId="0" applyFont="1"/>
    <xf numFmtId="0" fontId="23" fillId="0" borderId="0" xfId="2" applyFont="1" applyAlignment="1" applyProtection="1">
      <alignment horizontal="left" vertical="top" indent="1"/>
      <protection locked="0"/>
    </xf>
    <xf numFmtId="3" fontId="0" fillId="0" borderId="13" xfId="0" applyNumberFormat="1" applyFont="1" applyFill="1" applyBorder="1" applyProtection="1">
      <protection locked="0"/>
    </xf>
    <xf numFmtId="3" fontId="2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2" fillId="0" borderId="14" xfId="1" applyNumberFormat="1" applyFont="1" applyFill="1" applyBorder="1" applyAlignment="1" applyProtection="1">
      <alignment vertical="center"/>
      <protection locked="0"/>
    </xf>
    <xf numFmtId="4" fontId="26" fillId="0" borderId="14" xfId="2" applyNumberFormat="1" applyFont="1" applyFill="1" applyBorder="1" applyAlignment="1" applyProtection="1">
      <alignment vertical="top" wrapText="1"/>
      <protection locked="0"/>
    </xf>
    <xf numFmtId="4" fontId="22" fillId="0" borderId="14" xfId="2" applyNumberFormat="1" applyFont="1" applyFill="1" applyBorder="1" applyAlignment="1" applyProtection="1">
      <alignment vertical="top" wrapText="1"/>
      <protection locked="0"/>
    </xf>
    <xf numFmtId="4" fontId="21" fillId="0" borderId="14" xfId="6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4" fillId="0" borderId="0" xfId="5" applyFont="1" applyAlignment="1">
      <alignment horizontal="center"/>
    </xf>
    <xf numFmtId="0" fontId="23" fillId="0" borderId="0" xfId="2" applyFont="1" applyFill="1" applyBorder="1" applyAlignment="1" applyProtection="1">
      <alignment horizontal="center" vertical="center" wrapText="1"/>
      <protection locked="0"/>
    </xf>
    <xf numFmtId="0" fontId="24" fillId="0" borderId="0" xfId="3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3" fontId="0" fillId="0" borderId="14" xfId="1" applyNumberFormat="1" applyFont="1" applyFill="1" applyBorder="1" applyProtection="1">
      <protection locked="0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</cellXfs>
  <cellStyles count="8">
    <cellStyle name="Millares" xfId="1" builtinId="3"/>
    <cellStyle name="Normal" xfId="0" builtinId="0"/>
    <cellStyle name="Normal 2" xfId="3"/>
    <cellStyle name="Normal 2 2" xfId="2"/>
    <cellStyle name="Normal 2 3" xfId="7"/>
    <cellStyle name="Normal 3" xfId="6"/>
    <cellStyle name="Normal 7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91"/>
  <sheetViews>
    <sheetView showGridLines="0" topLeftCell="A59" zoomScale="85" zoomScaleNormal="85" workbookViewId="0">
      <selection sqref="A1:F91"/>
    </sheetView>
  </sheetViews>
  <sheetFormatPr baseColWidth="10" defaultColWidth="11" defaultRowHeight="15" x14ac:dyDescent="0.25"/>
  <cols>
    <col min="1" max="1" width="96.28515625" customWidth="1"/>
    <col min="2" max="3" width="15.5703125" customWidth="1"/>
    <col min="4" max="4" width="95.5703125" bestFit="1" customWidth="1"/>
    <col min="5" max="6" width="15.5703125" customWidth="1"/>
  </cols>
  <sheetData>
    <row r="1" spans="1:6" ht="40.9" customHeight="1" x14ac:dyDescent="0.25">
      <c r="A1" s="196" t="s">
        <v>0</v>
      </c>
      <c r="B1" s="197"/>
      <c r="C1" s="197"/>
      <c r="D1" s="197"/>
      <c r="E1" s="197"/>
      <c r="F1" s="198"/>
    </row>
    <row r="2" spans="1:6" ht="15" customHeight="1" x14ac:dyDescent="0.25">
      <c r="A2" s="107" t="s">
        <v>599</v>
      </c>
      <c r="B2" s="108"/>
      <c r="C2" s="108"/>
      <c r="D2" s="108"/>
      <c r="E2" s="108"/>
      <c r="F2" s="109"/>
    </row>
    <row r="3" spans="1:6" ht="15" customHeight="1" x14ac:dyDescent="0.25">
      <c r="A3" s="110" t="s">
        <v>1</v>
      </c>
      <c r="B3" s="111"/>
      <c r="C3" s="111"/>
      <c r="D3" s="111"/>
      <c r="E3" s="111"/>
      <c r="F3" s="112"/>
    </row>
    <row r="4" spans="1:6" ht="12.95" customHeight="1" x14ac:dyDescent="0.25">
      <c r="A4" s="110" t="s">
        <v>613</v>
      </c>
      <c r="B4" s="111"/>
      <c r="C4" s="111"/>
      <c r="D4" s="111"/>
      <c r="E4" s="111"/>
      <c r="F4" s="112"/>
    </row>
    <row r="5" spans="1:6" ht="12.95" customHeight="1" x14ac:dyDescent="0.25">
      <c r="A5" s="113" t="s">
        <v>2</v>
      </c>
      <c r="B5" s="114"/>
      <c r="C5" s="114"/>
      <c r="D5" s="114"/>
      <c r="E5" s="114"/>
      <c r="F5" s="115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722023.70000000007</v>
      </c>
      <c r="C9" s="46">
        <f>SUM(C10:C16)</f>
        <v>3662028.17</v>
      </c>
      <c r="D9" s="45" t="s">
        <v>12</v>
      </c>
      <c r="E9" s="46">
        <f>SUM(E10:E18)</f>
        <v>6559238.8399999999</v>
      </c>
      <c r="F9" s="46">
        <f>SUM(F10:F18)</f>
        <v>5648737.7300000004</v>
      </c>
    </row>
    <row r="10" spans="1:6" x14ac:dyDescent="0.25">
      <c r="A10" s="47" t="s">
        <v>13</v>
      </c>
      <c r="B10" s="157">
        <v>-22454.2</v>
      </c>
      <c r="C10" s="157">
        <v>-22454.2</v>
      </c>
      <c r="D10" s="47" t="s">
        <v>14</v>
      </c>
      <c r="E10" s="157">
        <v>190492.32</v>
      </c>
      <c r="F10" s="157">
        <v>37424.370000000003</v>
      </c>
    </row>
    <row r="11" spans="1:6" x14ac:dyDescent="0.25">
      <c r="A11" s="47" t="s">
        <v>15</v>
      </c>
      <c r="B11" s="157">
        <v>744477.9</v>
      </c>
      <c r="C11" s="157">
        <v>3684482.37</v>
      </c>
      <c r="D11" s="47" t="s">
        <v>16</v>
      </c>
      <c r="E11" s="157">
        <v>1298056.6599999999</v>
      </c>
      <c r="F11" s="157">
        <v>1298056.6599999999</v>
      </c>
    </row>
    <row r="12" spans="1:6" x14ac:dyDescent="0.25">
      <c r="A12" s="47" t="s">
        <v>17</v>
      </c>
      <c r="B12" s="157">
        <v>0</v>
      </c>
      <c r="C12" s="157">
        <v>0</v>
      </c>
      <c r="D12" s="47" t="s">
        <v>18</v>
      </c>
      <c r="E12" s="157">
        <v>0</v>
      </c>
      <c r="F12" s="157">
        <v>0</v>
      </c>
    </row>
    <row r="13" spans="1:6" x14ac:dyDescent="0.25">
      <c r="A13" s="47" t="s">
        <v>19</v>
      </c>
      <c r="B13" s="157">
        <v>0</v>
      </c>
      <c r="C13" s="157">
        <v>0</v>
      </c>
      <c r="D13" s="47" t="s">
        <v>20</v>
      </c>
      <c r="E13" s="157">
        <v>0</v>
      </c>
      <c r="F13" s="157">
        <v>0</v>
      </c>
    </row>
    <row r="14" spans="1:6" x14ac:dyDescent="0.25">
      <c r="A14" s="47" t="s">
        <v>21</v>
      </c>
      <c r="B14" s="157">
        <v>0</v>
      </c>
      <c r="C14" s="157">
        <v>0</v>
      </c>
      <c r="D14" s="47" t="s">
        <v>22</v>
      </c>
      <c r="E14" s="157">
        <v>0</v>
      </c>
      <c r="F14" s="157">
        <v>0</v>
      </c>
    </row>
    <row r="15" spans="1:6" x14ac:dyDescent="0.25">
      <c r="A15" s="47" t="s">
        <v>23</v>
      </c>
      <c r="B15" s="157">
        <v>0</v>
      </c>
      <c r="C15" s="157">
        <v>0</v>
      </c>
      <c r="D15" s="47" t="s">
        <v>24</v>
      </c>
      <c r="E15" s="157">
        <v>0</v>
      </c>
      <c r="F15" s="157">
        <v>0</v>
      </c>
    </row>
    <row r="16" spans="1:6" x14ac:dyDescent="0.25">
      <c r="A16" s="47" t="s">
        <v>25</v>
      </c>
      <c r="B16" s="157">
        <v>0</v>
      </c>
      <c r="C16" s="157">
        <v>0</v>
      </c>
      <c r="D16" s="47" t="s">
        <v>26</v>
      </c>
      <c r="E16" s="157">
        <v>1227211.1100000001</v>
      </c>
      <c r="F16" s="157">
        <v>962561.88</v>
      </c>
    </row>
    <row r="17" spans="1:6" x14ac:dyDescent="0.25">
      <c r="A17" s="45" t="s">
        <v>27</v>
      </c>
      <c r="B17" s="46">
        <f>SUM(B18:B24)</f>
        <v>31833245.18</v>
      </c>
      <c r="C17" s="46">
        <f>SUM(C18:C24)</f>
        <v>28787819.119999997</v>
      </c>
      <c r="D17" s="47" t="s">
        <v>28</v>
      </c>
      <c r="E17" s="157">
        <v>0</v>
      </c>
      <c r="F17" s="157">
        <v>0</v>
      </c>
    </row>
    <row r="18" spans="1:6" x14ac:dyDescent="0.25">
      <c r="A18" s="47" t="s">
        <v>29</v>
      </c>
      <c r="B18" s="157">
        <v>0</v>
      </c>
      <c r="C18" s="157">
        <v>120947.3</v>
      </c>
      <c r="D18" s="47" t="s">
        <v>30</v>
      </c>
      <c r="E18" s="157">
        <v>3843478.75</v>
      </c>
      <c r="F18" s="157">
        <v>3350694.82</v>
      </c>
    </row>
    <row r="19" spans="1:6" x14ac:dyDescent="0.25">
      <c r="A19" s="47" t="s">
        <v>31</v>
      </c>
      <c r="B19" s="157">
        <v>-91871.5</v>
      </c>
      <c r="C19" s="157">
        <v>-86854.5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57">
        <v>442920.55</v>
      </c>
      <c r="C20" s="157">
        <v>353992.44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57">
        <v>30378.66</v>
      </c>
      <c r="C21" s="157">
        <v>30378.66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57">
        <v>-5000</v>
      </c>
      <c r="C22" s="157">
        <v>-5000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57">
        <v>0</v>
      </c>
      <c r="C23" s="157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57">
        <v>31456817.469999999</v>
      </c>
      <c r="C24" s="157">
        <v>28374355.219999999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535284.46</v>
      </c>
      <c r="C25" s="46">
        <f>SUM(C26:C30)</f>
        <v>535284.46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157">
        <v>0</v>
      </c>
      <c r="C26" s="157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157">
        <v>30000</v>
      </c>
      <c r="C27" s="157">
        <v>30000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157">
        <v>0</v>
      </c>
      <c r="C28" s="157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157">
        <v>505284.46</v>
      </c>
      <c r="C29" s="157">
        <v>505284.46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157">
        <v>0</v>
      </c>
      <c r="C30" s="157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46">
        <v>0</v>
      </c>
      <c r="C37" s="46">
        <v>0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33090553.34</v>
      </c>
      <c r="C47" s="4">
        <f>C9+C17+C25+C31+C37+C38+C41</f>
        <v>32985131.75</v>
      </c>
      <c r="D47" s="2" t="s">
        <v>86</v>
      </c>
      <c r="E47" s="4">
        <f>E9+E19+E23+E26+E27+E31+E38+E42</f>
        <v>6559238.8399999999</v>
      </c>
      <c r="F47" s="4">
        <f>F9+F19+F23+F26+F27+F31+F38+F42</f>
        <v>5648737.7300000004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157">
        <v>0</v>
      </c>
      <c r="C50" s="157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157">
        <v>231629</v>
      </c>
      <c r="C51" s="157">
        <v>231629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7">
        <v>30282831.859999999</v>
      </c>
      <c r="C52" s="157">
        <v>30282831.859999999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7">
        <v>12939013.640000001</v>
      </c>
      <c r="C53" s="157">
        <v>12298242.02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7">
        <v>192298.14</v>
      </c>
      <c r="C54" s="157">
        <v>40009.14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7">
        <v>-7196976.0899999999</v>
      </c>
      <c r="C55" s="157">
        <v>-6104884.3200000003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157">
        <v>2626960.2599999998</v>
      </c>
      <c r="C56" s="157">
        <v>2626960.2599999998</v>
      </c>
      <c r="D56" s="44"/>
      <c r="E56" s="48"/>
      <c r="F56" s="48"/>
    </row>
    <row r="57" spans="1:6" x14ac:dyDescent="0.25">
      <c r="A57" s="45" t="s">
        <v>102</v>
      </c>
      <c r="B57" s="157">
        <v>0</v>
      </c>
      <c r="C57" s="15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157">
        <v>0</v>
      </c>
      <c r="C58" s="157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6559238.8399999999</v>
      </c>
      <c r="F59" s="4">
        <f>F47+F57</f>
        <v>5648737.7300000004</v>
      </c>
    </row>
    <row r="60" spans="1:6" x14ac:dyDescent="0.25">
      <c r="A60" s="3" t="s">
        <v>106</v>
      </c>
      <c r="B60" s="4">
        <f>SUM(B50:B58)</f>
        <v>39075756.809999995</v>
      </c>
      <c r="C60" s="4">
        <f>SUM(C50:C58)</f>
        <v>39374787.959999993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72166310.149999991</v>
      </c>
      <c r="C62" s="4">
        <f>SUM(C47+C60)</f>
        <v>72359919.709999993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12897287.300000001</v>
      </c>
      <c r="F63" s="46">
        <f>SUM(F64:F66)</f>
        <v>12897287.300000001</v>
      </c>
    </row>
    <row r="64" spans="1:6" x14ac:dyDescent="0.25">
      <c r="A64" s="44"/>
      <c r="B64" s="44"/>
      <c r="C64" s="44"/>
      <c r="D64" s="45" t="s">
        <v>110</v>
      </c>
      <c r="E64" s="157">
        <v>12897287.300000001</v>
      </c>
      <c r="F64" s="157">
        <v>12897287.300000001</v>
      </c>
    </row>
    <row r="65" spans="1:6" x14ac:dyDescent="0.25">
      <c r="A65" s="44"/>
      <c r="B65" s="44"/>
      <c r="C65" s="44"/>
      <c r="D65" s="49" t="s">
        <v>111</v>
      </c>
      <c r="E65" s="157">
        <v>0</v>
      </c>
      <c r="F65" s="157">
        <v>0</v>
      </c>
    </row>
    <row r="66" spans="1:6" x14ac:dyDescent="0.25">
      <c r="A66" s="44"/>
      <c r="B66" s="44"/>
      <c r="C66" s="44"/>
      <c r="D66" s="45" t="s">
        <v>112</v>
      </c>
      <c r="E66" s="157">
        <v>0</v>
      </c>
      <c r="F66" s="157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52709784.010000005</v>
      </c>
      <c r="F68" s="46">
        <f>SUM(F69:F73)</f>
        <v>53813894.68</v>
      </c>
    </row>
    <row r="69" spans="1:6" x14ac:dyDescent="0.25">
      <c r="A69" s="52"/>
      <c r="B69" s="44"/>
      <c r="C69" s="44"/>
      <c r="D69" s="45" t="s">
        <v>114</v>
      </c>
      <c r="E69" s="157">
        <v>-1123294.6599999999</v>
      </c>
      <c r="F69" s="157">
        <v>3846813.29</v>
      </c>
    </row>
    <row r="70" spans="1:6" x14ac:dyDescent="0.25">
      <c r="A70" s="52"/>
      <c r="B70" s="44"/>
      <c r="C70" s="44"/>
      <c r="D70" s="45" t="s">
        <v>115</v>
      </c>
      <c r="E70" s="157">
        <v>52796134.140000001</v>
      </c>
      <c r="F70" s="157">
        <v>48930136.859999999</v>
      </c>
    </row>
    <row r="71" spans="1:6" x14ac:dyDescent="0.25">
      <c r="A71" s="52"/>
      <c r="B71" s="44"/>
      <c r="C71" s="44"/>
      <c r="D71" s="45" t="s">
        <v>116</v>
      </c>
      <c r="E71" s="157">
        <v>0</v>
      </c>
      <c r="F71" s="157">
        <v>0</v>
      </c>
    </row>
    <row r="72" spans="1:6" x14ac:dyDescent="0.25">
      <c r="A72" s="52"/>
      <c r="B72" s="44"/>
      <c r="C72" s="44"/>
      <c r="D72" s="45" t="s">
        <v>117</v>
      </c>
      <c r="E72" s="157">
        <v>0</v>
      </c>
      <c r="F72" s="157">
        <v>0</v>
      </c>
    </row>
    <row r="73" spans="1:6" x14ac:dyDescent="0.25">
      <c r="A73" s="52"/>
      <c r="B73" s="44"/>
      <c r="C73" s="44"/>
      <c r="D73" s="45" t="s">
        <v>118</v>
      </c>
      <c r="E73" s="157">
        <v>1036944.53</v>
      </c>
      <c r="F73" s="157">
        <v>1036944.53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65607071.310000002</v>
      </c>
      <c r="F79" s="4">
        <f>F63+F68+F75</f>
        <v>66711181.980000004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72166310.150000006</v>
      </c>
      <c r="F81" s="4">
        <f>F59+F79</f>
        <v>72359919.710000008</v>
      </c>
    </row>
    <row r="82" spans="1:6" x14ac:dyDescent="0.25">
      <c r="A82" s="53"/>
      <c r="B82" s="54"/>
      <c r="C82" s="54"/>
      <c r="D82" s="54"/>
      <c r="E82" s="55"/>
      <c r="F82" s="55"/>
    </row>
    <row r="84" spans="1:6" x14ac:dyDescent="0.25">
      <c r="A84" s="188" t="s">
        <v>608</v>
      </c>
      <c r="B84" s="186"/>
      <c r="C84" s="186"/>
      <c r="D84" s="186"/>
    </row>
    <row r="85" spans="1:6" x14ac:dyDescent="0.25">
      <c r="A85" s="187"/>
      <c r="B85" s="187"/>
      <c r="C85" s="187"/>
      <c r="D85" s="187"/>
      <c r="E85" s="187"/>
    </row>
    <row r="86" spans="1:6" x14ac:dyDescent="0.25">
      <c r="A86" s="187"/>
      <c r="B86" s="187"/>
      <c r="C86" s="187"/>
      <c r="D86" s="187"/>
      <c r="E86" s="187"/>
    </row>
    <row r="87" spans="1:6" x14ac:dyDescent="0.25">
      <c r="A87" s="187"/>
      <c r="B87" s="187"/>
      <c r="C87" s="187"/>
      <c r="D87" s="187"/>
      <c r="E87" s="187"/>
    </row>
    <row r="88" spans="1:6" x14ac:dyDescent="0.25">
      <c r="A88" s="199" t="s">
        <v>609</v>
      </c>
      <c r="B88" s="199"/>
      <c r="C88" s="199" t="s">
        <v>610</v>
      </c>
      <c r="D88" s="199"/>
      <c r="E88" s="199"/>
    </row>
    <row r="89" spans="1:6" x14ac:dyDescent="0.25">
      <c r="A89" s="200" t="s">
        <v>611</v>
      </c>
      <c r="B89" s="200"/>
      <c r="C89" s="201" t="s">
        <v>612</v>
      </c>
      <c r="D89" s="201"/>
      <c r="E89" s="201"/>
    </row>
    <row r="90" spans="1:6" x14ac:dyDescent="0.25">
      <c r="A90" s="200"/>
      <c r="B90" s="200"/>
      <c r="C90" s="201"/>
      <c r="D90" s="201"/>
      <c r="E90" s="201"/>
    </row>
    <row r="91" spans="1:6" x14ac:dyDescent="0.25">
      <c r="A91" s="200"/>
      <c r="B91" s="200"/>
      <c r="C91" s="201"/>
      <c r="D91" s="201"/>
      <c r="E91" s="201"/>
    </row>
  </sheetData>
  <mergeCells count="5">
    <mergeCell ref="A1:F1"/>
    <mergeCell ref="A88:B88"/>
    <mergeCell ref="C88:E88"/>
    <mergeCell ref="A89:B91"/>
    <mergeCell ref="C89:E9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19:F45 E74:F81 B9:C9 B17:C17 B25:C25 B31:C49 E9:F9 E50:F63 E67:F68 B59:C62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41" orientation="landscape" horizontalDpi="1200" verticalDpi="1200" r:id="rId1"/>
  <ignoredErrors>
    <ignoredError sqref="B9:C9 E9:F9 B48:C49 B32:C46 B47 B17:C17 B25:C25 B59:C62 E19:F62 E67:F68 E74:F81 F63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6"/>
  <sheetViews>
    <sheetView showGridLines="0" topLeftCell="A44" zoomScale="75" zoomScaleNormal="75" workbookViewId="0">
      <selection sqref="A1:G4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452</v>
      </c>
      <c r="B1" s="197"/>
      <c r="C1" s="197"/>
      <c r="D1" s="197"/>
      <c r="E1" s="197"/>
      <c r="F1" s="197"/>
      <c r="G1" s="198"/>
    </row>
    <row r="2" spans="1:7" x14ac:dyDescent="0.25">
      <c r="A2" s="220" t="str">
        <f>'Formato 1'!A2</f>
        <v xml:space="preserve"> Comité Municipal de Agua Potable y Alcantarillado de Juventino Rosas</v>
      </c>
      <c r="B2" s="221"/>
      <c r="C2" s="221"/>
      <c r="D2" s="221"/>
      <c r="E2" s="221"/>
      <c r="F2" s="221"/>
      <c r="G2" s="222"/>
    </row>
    <row r="3" spans="1:7" x14ac:dyDescent="0.25">
      <c r="A3" s="217" t="s">
        <v>453</v>
      </c>
      <c r="B3" s="218"/>
      <c r="C3" s="218"/>
      <c r="D3" s="218"/>
      <c r="E3" s="218"/>
      <c r="F3" s="218"/>
      <c r="G3" s="219"/>
    </row>
    <row r="4" spans="1:7" x14ac:dyDescent="0.25">
      <c r="A4" s="217" t="s">
        <v>2</v>
      </c>
      <c r="B4" s="218"/>
      <c r="C4" s="218"/>
      <c r="D4" s="218"/>
      <c r="E4" s="218"/>
      <c r="F4" s="218"/>
      <c r="G4" s="219"/>
    </row>
    <row r="5" spans="1:7" x14ac:dyDescent="0.25">
      <c r="A5" s="213" t="s">
        <v>454</v>
      </c>
      <c r="B5" s="214"/>
      <c r="C5" s="214"/>
      <c r="D5" s="214"/>
      <c r="E5" s="214"/>
      <c r="F5" s="214"/>
      <c r="G5" s="215"/>
    </row>
    <row r="6" spans="1:7" ht="30" x14ac:dyDescent="0.25">
      <c r="A6" s="136" t="s">
        <v>455</v>
      </c>
      <c r="B6" s="7" t="s">
        <v>456</v>
      </c>
      <c r="C6" s="32" t="s">
        <v>457</v>
      </c>
      <c r="D6" s="32" t="s">
        <v>458</v>
      </c>
      <c r="E6" s="32" t="s">
        <v>459</v>
      </c>
      <c r="F6" s="32" t="s">
        <v>460</v>
      </c>
      <c r="G6" s="32" t="s">
        <v>461</v>
      </c>
    </row>
    <row r="7" spans="1:7" ht="15.75" customHeight="1" x14ac:dyDescent="0.25">
      <c r="A7" s="25" t="s">
        <v>462</v>
      </c>
      <c r="B7" s="116">
        <f>SUM(B8:B19)</f>
        <v>49495898.689999998</v>
      </c>
      <c r="C7" s="116">
        <f t="shared" ref="C7:G7" si="0">SUM(C8:C19)</f>
        <v>34232524.899999999</v>
      </c>
      <c r="D7" s="116">
        <f t="shared" si="0"/>
        <v>32738898.940000001</v>
      </c>
      <c r="E7" s="116">
        <f t="shared" si="0"/>
        <v>30068944.57</v>
      </c>
      <c r="F7" s="116">
        <f t="shared" si="0"/>
        <v>30068944.57</v>
      </c>
      <c r="G7" s="116">
        <f t="shared" si="0"/>
        <v>31433076.289999999</v>
      </c>
    </row>
    <row r="8" spans="1:7" x14ac:dyDescent="0.25">
      <c r="A8" s="57" t="s">
        <v>463</v>
      </c>
      <c r="B8" s="180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464</v>
      </c>
      <c r="B9" s="181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465</v>
      </c>
      <c r="B10" s="181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466</v>
      </c>
      <c r="B11" s="181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467</v>
      </c>
      <c r="B12" s="181">
        <v>0</v>
      </c>
      <c r="C12" s="182">
        <v>210000</v>
      </c>
      <c r="D12" s="182">
        <v>200000</v>
      </c>
      <c r="E12" s="74">
        <v>0</v>
      </c>
      <c r="F12" s="74">
        <v>0</v>
      </c>
      <c r="G12" s="182">
        <v>10000</v>
      </c>
    </row>
    <row r="13" spans="1:7" x14ac:dyDescent="0.25">
      <c r="A13" s="57" t="s">
        <v>468</v>
      </c>
      <c r="B13" s="181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469</v>
      </c>
      <c r="B14" s="181">
        <v>48895898.689999998</v>
      </c>
      <c r="C14" s="182">
        <v>33115843.899999999</v>
      </c>
      <c r="D14" s="182">
        <v>32538898.940000001</v>
      </c>
      <c r="E14" s="182">
        <v>28068944.57</v>
      </c>
      <c r="F14" s="182">
        <v>28068944.57</v>
      </c>
      <c r="G14" s="182">
        <v>31423076.289999999</v>
      </c>
    </row>
    <row r="15" spans="1:7" x14ac:dyDescent="0.25">
      <c r="A15" s="57" t="s">
        <v>470</v>
      </c>
      <c r="B15" s="181">
        <v>0</v>
      </c>
      <c r="C15" s="74">
        <v>0</v>
      </c>
      <c r="D15" s="74">
        <v>0</v>
      </c>
      <c r="E15" s="182">
        <v>2000000</v>
      </c>
      <c r="F15" s="182">
        <v>2000000</v>
      </c>
      <c r="G15" s="74">
        <v>0</v>
      </c>
    </row>
    <row r="16" spans="1:7" x14ac:dyDescent="0.25">
      <c r="A16" s="57" t="s">
        <v>471</v>
      </c>
      <c r="B16" s="181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472</v>
      </c>
      <c r="B17" s="181">
        <v>600000</v>
      </c>
      <c r="C17" s="182">
        <v>906681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473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474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475</v>
      </c>
      <c r="B20" s="74"/>
      <c r="C20" s="74"/>
      <c r="D20" s="74"/>
      <c r="E20" s="74"/>
      <c r="F20" s="74"/>
      <c r="G20" s="74"/>
    </row>
    <row r="21" spans="1:7" x14ac:dyDescent="0.25">
      <c r="A21" s="3" t="s">
        <v>476</v>
      </c>
      <c r="B21" s="116">
        <f>SUM(B22:B26)</f>
        <v>0</v>
      </c>
      <c r="C21" s="116">
        <f t="shared" ref="C21:G21" si="1">SUM(C22:C26)</f>
        <v>0</v>
      </c>
      <c r="D21" s="116">
        <f t="shared" si="1"/>
        <v>0</v>
      </c>
      <c r="E21" s="116">
        <f t="shared" si="1"/>
        <v>0</v>
      </c>
      <c r="F21" s="116">
        <f t="shared" si="1"/>
        <v>0</v>
      </c>
      <c r="G21" s="116">
        <f t="shared" si="1"/>
        <v>0</v>
      </c>
    </row>
    <row r="22" spans="1:7" x14ac:dyDescent="0.25">
      <c r="A22" s="57" t="s">
        <v>477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478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479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475</v>
      </c>
      <c r="B27" s="75"/>
      <c r="C27" s="75"/>
      <c r="D27" s="75"/>
      <c r="E27" s="75"/>
      <c r="F27" s="75"/>
      <c r="G27" s="75"/>
    </row>
    <row r="28" spans="1:7" x14ac:dyDescent="0.25">
      <c r="A28" s="3" t="s">
        <v>482</v>
      </c>
      <c r="B28" s="116">
        <f>SUM(B29)</f>
        <v>0</v>
      </c>
      <c r="C28" s="116">
        <f t="shared" ref="C28:G28" si="2">SUM(C29)</f>
        <v>0</v>
      </c>
      <c r="D28" s="116">
        <f t="shared" si="2"/>
        <v>0</v>
      </c>
      <c r="E28" s="116">
        <f t="shared" si="2"/>
        <v>0</v>
      </c>
      <c r="F28" s="116">
        <f t="shared" si="2"/>
        <v>0</v>
      </c>
      <c r="G28" s="116">
        <f t="shared" si="2"/>
        <v>0</v>
      </c>
    </row>
    <row r="29" spans="1:7" x14ac:dyDescent="0.25">
      <c r="A29" s="57" t="s">
        <v>483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475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484</v>
      </c>
      <c r="B31" s="116">
        <f>B21+B7+B28</f>
        <v>49495898.689999998</v>
      </c>
      <c r="C31" s="116">
        <f t="shared" ref="C31:G31" si="3">C21+C7+C28</f>
        <v>34232524.899999999</v>
      </c>
      <c r="D31" s="116">
        <f t="shared" si="3"/>
        <v>32738898.940000001</v>
      </c>
      <c r="E31" s="116">
        <f t="shared" si="3"/>
        <v>30068944.57</v>
      </c>
      <c r="F31" s="116">
        <f t="shared" si="3"/>
        <v>30068944.57</v>
      </c>
      <c r="G31" s="116">
        <f t="shared" si="3"/>
        <v>31433076.289999999</v>
      </c>
    </row>
    <row r="32" spans="1:7" ht="14.45" customHeight="1" x14ac:dyDescent="0.25">
      <c r="A32" s="44"/>
      <c r="B32" s="138"/>
      <c r="C32" s="138"/>
      <c r="D32" s="138"/>
      <c r="E32" s="138"/>
      <c r="F32" s="138"/>
      <c r="G32" s="138"/>
    </row>
    <row r="33" spans="1:7" x14ac:dyDescent="0.25">
      <c r="A33" s="141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39" t="s">
        <v>485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39" t="s">
        <v>299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1" t="s">
        <v>486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  <row r="39" spans="1:7" x14ac:dyDescent="0.25">
      <c r="A39" s="188" t="s">
        <v>608</v>
      </c>
      <c r="B39" s="186"/>
      <c r="C39" s="186"/>
      <c r="D39" s="186"/>
    </row>
    <row r="40" spans="1:7" x14ac:dyDescent="0.25">
      <c r="A40" s="187"/>
      <c r="B40" s="187"/>
      <c r="C40" s="187"/>
      <c r="D40" s="187"/>
      <c r="E40" s="187"/>
    </row>
    <row r="41" spans="1:7" x14ac:dyDescent="0.25">
      <c r="A41" s="187"/>
      <c r="B41" s="187"/>
      <c r="C41" s="187"/>
      <c r="D41" s="187"/>
      <c r="E41" s="187"/>
    </row>
    <row r="42" spans="1:7" x14ac:dyDescent="0.25">
      <c r="A42" s="187"/>
      <c r="B42" s="187"/>
      <c r="C42" s="187"/>
      <c r="D42" s="187"/>
      <c r="E42" s="187"/>
    </row>
    <row r="43" spans="1:7" x14ac:dyDescent="0.25">
      <c r="A43" s="199" t="s">
        <v>609</v>
      </c>
      <c r="B43" s="199"/>
      <c r="C43" s="199" t="s">
        <v>610</v>
      </c>
      <c r="D43" s="199"/>
      <c r="E43" s="199"/>
    </row>
    <row r="44" spans="1:7" x14ac:dyDescent="0.25">
      <c r="A44" s="200" t="s">
        <v>611</v>
      </c>
      <c r="B44" s="200"/>
      <c r="C44" s="201" t="s">
        <v>612</v>
      </c>
      <c r="D44" s="201"/>
      <c r="E44" s="201"/>
    </row>
    <row r="45" spans="1:7" x14ac:dyDescent="0.25">
      <c r="A45" s="200"/>
      <c r="B45" s="200"/>
      <c r="C45" s="201"/>
      <c r="D45" s="201"/>
      <c r="E45" s="201"/>
    </row>
    <row r="46" spans="1:7" x14ac:dyDescent="0.25">
      <c r="A46" s="200"/>
      <c r="B46" s="200"/>
      <c r="C46" s="201"/>
      <c r="D46" s="201"/>
      <c r="E46" s="201"/>
    </row>
  </sheetData>
  <mergeCells count="9">
    <mergeCell ref="A44:B46"/>
    <mergeCell ref="C44:E46"/>
    <mergeCell ref="A4:G4"/>
    <mergeCell ref="A5:G5"/>
    <mergeCell ref="A1:G1"/>
    <mergeCell ref="A2:G2"/>
    <mergeCell ref="A3:G3"/>
    <mergeCell ref="A43:B43"/>
    <mergeCell ref="C43:E4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7:G7 B18:G31 C8:G11 C13:G13 E12:F12 C16:G16 D17:G17 C15:D15 G1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topLeftCell="A7" zoomScale="75" zoomScaleNormal="75" workbookViewId="0">
      <selection sqref="A1:G3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487</v>
      </c>
      <c r="B1" s="197"/>
      <c r="C1" s="197"/>
      <c r="D1" s="197"/>
      <c r="E1" s="197"/>
      <c r="F1" s="197"/>
      <c r="G1" s="198"/>
    </row>
    <row r="2" spans="1:7" x14ac:dyDescent="0.25">
      <c r="A2" s="220" t="str">
        <f>'Formato 1'!A2</f>
        <v xml:space="preserve"> Comité Municipal de Agua Potable y Alcantarillado de Juventino Rosas</v>
      </c>
      <c r="B2" s="221"/>
      <c r="C2" s="221"/>
      <c r="D2" s="221"/>
      <c r="E2" s="221"/>
      <c r="F2" s="221"/>
      <c r="G2" s="222"/>
    </row>
    <row r="3" spans="1:7" x14ac:dyDescent="0.25">
      <c r="A3" s="217" t="s">
        <v>488</v>
      </c>
      <c r="B3" s="218"/>
      <c r="C3" s="218"/>
      <c r="D3" s="218"/>
      <c r="E3" s="218"/>
      <c r="F3" s="218"/>
      <c r="G3" s="219"/>
    </row>
    <row r="4" spans="1:7" x14ac:dyDescent="0.25">
      <c r="A4" s="217" t="s">
        <v>2</v>
      </c>
      <c r="B4" s="218"/>
      <c r="C4" s="218"/>
      <c r="D4" s="218"/>
      <c r="E4" s="218"/>
      <c r="F4" s="218"/>
      <c r="G4" s="219"/>
    </row>
    <row r="5" spans="1:7" x14ac:dyDescent="0.25">
      <c r="A5" s="213" t="s">
        <v>454</v>
      </c>
      <c r="B5" s="214"/>
      <c r="C5" s="214"/>
      <c r="D5" s="214"/>
      <c r="E5" s="214"/>
      <c r="F5" s="214"/>
      <c r="G5" s="215"/>
    </row>
    <row r="6" spans="1:7" ht="30" x14ac:dyDescent="0.25">
      <c r="A6" s="136" t="s">
        <v>455</v>
      </c>
      <c r="B6" s="7" t="s">
        <v>456</v>
      </c>
      <c r="C6" s="32" t="s">
        <v>457</v>
      </c>
      <c r="D6" s="32" t="s">
        <v>458</v>
      </c>
      <c r="E6" s="32" t="s">
        <v>459</v>
      </c>
      <c r="F6" s="32" t="s">
        <v>460</v>
      </c>
      <c r="G6" s="32" t="s">
        <v>461</v>
      </c>
    </row>
    <row r="7" spans="1:7" ht="15.75" customHeight="1" x14ac:dyDescent="0.25">
      <c r="A7" s="25" t="s">
        <v>489</v>
      </c>
      <c r="B7" s="116">
        <f t="shared" ref="B7:G7" si="0">SUM(B8:B16)</f>
        <v>49495898.689999998</v>
      </c>
      <c r="C7" s="116">
        <f t="shared" si="0"/>
        <v>34375843.899999999</v>
      </c>
      <c r="D7" s="116">
        <f t="shared" si="0"/>
        <v>32738898.939999998</v>
      </c>
      <c r="E7" s="116">
        <f t="shared" si="0"/>
        <v>30068944.57</v>
      </c>
      <c r="F7" s="116">
        <f t="shared" si="0"/>
        <v>30068944.57</v>
      </c>
      <c r="G7" s="116">
        <f t="shared" si="0"/>
        <v>31433076.289999999</v>
      </c>
    </row>
    <row r="8" spans="1:7" x14ac:dyDescent="0.25">
      <c r="A8" s="57" t="s">
        <v>490</v>
      </c>
      <c r="B8" s="74">
        <v>23422165.619999997</v>
      </c>
      <c r="C8" s="74">
        <v>15614684.359999999</v>
      </c>
      <c r="D8" s="74">
        <v>14225734.389999999</v>
      </c>
      <c r="E8" s="74">
        <v>11795106.369999999</v>
      </c>
      <c r="F8" s="183">
        <v>12396729</v>
      </c>
      <c r="G8" s="183">
        <v>9810641</v>
      </c>
    </row>
    <row r="9" spans="1:7" ht="15.75" customHeight="1" x14ac:dyDescent="0.25">
      <c r="A9" s="57" t="s">
        <v>491</v>
      </c>
      <c r="B9" s="74">
        <v>6277571.6100000003</v>
      </c>
      <c r="C9" s="74">
        <v>4493850.05</v>
      </c>
      <c r="D9" s="74">
        <v>4493850.05</v>
      </c>
      <c r="E9" s="74">
        <v>5318264.2300000004</v>
      </c>
      <c r="F9" s="74">
        <v>4595641.5999999996</v>
      </c>
      <c r="G9" s="74">
        <v>4190215</v>
      </c>
    </row>
    <row r="10" spans="1:7" x14ac:dyDescent="0.25">
      <c r="A10" s="57" t="s">
        <v>492</v>
      </c>
      <c r="B10" s="74">
        <v>16784385.879999999</v>
      </c>
      <c r="C10" s="74">
        <v>14059994.99</v>
      </c>
      <c r="D10" s="74">
        <v>13782000</v>
      </c>
      <c r="E10" s="74">
        <v>12310573.969999999</v>
      </c>
      <c r="F10" s="74">
        <v>12420573.969999999</v>
      </c>
      <c r="G10" s="74">
        <v>15398204.09</v>
      </c>
    </row>
    <row r="11" spans="1:7" x14ac:dyDescent="0.25">
      <c r="A11" s="57" t="s">
        <v>493</v>
      </c>
      <c r="B11" s="74">
        <v>0</v>
      </c>
      <c r="C11" s="74">
        <v>0</v>
      </c>
      <c r="D11" s="74">
        <v>237314.5</v>
      </c>
      <c r="E11" s="74">
        <v>0</v>
      </c>
      <c r="F11" s="74">
        <v>11000</v>
      </c>
      <c r="G11" s="74">
        <v>30100</v>
      </c>
    </row>
    <row r="12" spans="1:7" x14ac:dyDescent="0.25">
      <c r="A12" s="57" t="s">
        <v>494</v>
      </c>
      <c r="B12" s="74">
        <v>2411775.58</v>
      </c>
      <c r="C12" s="74">
        <v>207314.5</v>
      </c>
      <c r="D12" s="74">
        <v>0</v>
      </c>
      <c r="E12" s="74">
        <v>645000</v>
      </c>
      <c r="F12" s="74">
        <v>645000</v>
      </c>
      <c r="G12" s="74">
        <v>1923916.2</v>
      </c>
    </row>
    <row r="13" spans="1:7" x14ac:dyDescent="0.25">
      <c r="A13" s="57" t="s">
        <v>495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496</v>
      </c>
      <c r="B14" s="74">
        <v>600000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184">
        <v>80000</v>
      </c>
    </row>
    <row r="16" spans="1:7" x14ac:dyDescent="0.25">
      <c r="A16" s="57" t="s">
        <v>498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499</v>
      </c>
      <c r="B18" s="116">
        <f>SUM(B19:B27)</f>
        <v>0</v>
      </c>
      <c r="C18" s="116">
        <f t="shared" ref="C18:G18" si="1">SUM(C19:C27)</f>
        <v>0</v>
      </c>
      <c r="D18" s="116">
        <f t="shared" si="1"/>
        <v>0</v>
      </c>
      <c r="E18" s="116">
        <f t="shared" si="1"/>
        <v>0</v>
      </c>
      <c r="F18" s="116">
        <f t="shared" si="1"/>
        <v>0</v>
      </c>
      <c r="G18" s="116">
        <f t="shared" si="1"/>
        <v>0</v>
      </c>
    </row>
    <row r="19" spans="1:7" x14ac:dyDescent="0.25">
      <c r="A19" s="57" t="s">
        <v>490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491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493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500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475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501</v>
      </c>
      <c r="B29" s="116">
        <f>B18+B7</f>
        <v>49495898.689999998</v>
      </c>
      <c r="C29" s="116">
        <f t="shared" ref="C29:G29" si="2">C18+C7</f>
        <v>34375843.899999999</v>
      </c>
      <c r="D29" s="116">
        <f t="shared" si="2"/>
        <v>32738898.939999998</v>
      </c>
      <c r="E29" s="116">
        <f t="shared" si="2"/>
        <v>30068944.57</v>
      </c>
      <c r="F29" s="116">
        <f t="shared" si="2"/>
        <v>30068944.57</v>
      </c>
      <c r="G29" s="116">
        <f t="shared" si="2"/>
        <v>31433076.289999999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2" spans="1:7" x14ac:dyDescent="0.25">
      <c r="A32" s="188" t="s">
        <v>608</v>
      </c>
      <c r="B32" s="186"/>
      <c r="C32" s="186"/>
      <c r="D32" s="186"/>
    </row>
    <row r="33" spans="1:5" x14ac:dyDescent="0.25">
      <c r="A33" s="187"/>
      <c r="B33" s="187"/>
      <c r="C33" s="187"/>
      <c r="D33" s="187"/>
      <c r="E33" s="187"/>
    </row>
    <row r="34" spans="1:5" x14ac:dyDescent="0.25">
      <c r="A34" s="187"/>
      <c r="B34" s="187"/>
      <c r="C34" s="187"/>
      <c r="D34" s="187"/>
      <c r="E34" s="187"/>
    </row>
    <row r="35" spans="1:5" x14ac:dyDescent="0.25">
      <c r="A35" s="187"/>
      <c r="B35" s="187"/>
      <c r="C35" s="187"/>
      <c r="D35" s="187"/>
      <c r="E35" s="187"/>
    </row>
    <row r="36" spans="1:5" x14ac:dyDescent="0.25">
      <c r="A36" s="199" t="s">
        <v>609</v>
      </c>
      <c r="B36" s="199"/>
      <c r="C36" s="199" t="s">
        <v>610</v>
      </c>
      <c r="D36" s="199"/>
      <c r="E36" s="199"/>
    </row>
    <row r="37" spans="1:5" x14ac:dyDescent="0.25">
      <c r="A37" s="200" t="s">
        <v>611</v>
      </c>
      <c r="B37" s="200"/>
      <c r="C37" s="201" t="s">
        <v>612</v>
      </c>
      <c r="D37" s="201"/>
      <c r="E37" s="201"/>
    </row>
    <row r="38" spans="1:5" x14ac:dyDescent="0.25">
      <c r="A38" s="200"/>
      <c r="B38" s="200"/>
      <c r="C38" s="201"/>
      <c r="D38" s="201"/>
      <c r="E38" s="201"/>
    </row>
    <row r="39" spans="1:5" x14ac:dyDescent="0.25">
      <c r="A39" s="200"/>
      <c r="B39" s="200"/>
      <c r="C39" s="201"/>
      <c r="D39" s="201"/>
      <c r="E39" s="201"/>
    </row>
  </sheetData>
  <mergeCells count="9">
    <mergeCell ref="A36:B36"/>
    <mergeCell ref="C36:E36"/>
    <mergeCell ref="A37:B39"/>
    <mergeCell ref="C37:E39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1200" verticalDpi="1200" r:id="rId1"/>
  <ignoredErrors>
    <ignoredError sqref="B7:G7 B27:G28 B18:G26 B29:G29 B13:G13 B11:C11 B16:G16 B15:F15 E11 D12 C14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8"/>
  <sheetViews>
    <sheetView showGridLines="0" topLeftCell="A21" zoomScale="75" zoomScaleNormal="75" workbookViewId="0">
      <selection sqref="A1:G4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502</v>
      </c>
      <c r="B1" s="197"/>
      <c r="C1" s="197"/>
      <c r="D1" s="197"/>
      <c r="E1" s="197"/>
      <c r="F1" s="197"/>
      <c r="G1" s="198"/>
    </row>
    <row r="2" spans="1:7" x14ac:dyDescent="0.25">
      <c r="A2" s="220" t="str">
        <f>'Formato 1'!A2</f>
        <v xml:space="preserve"> Comité Municipal de Agua Potable y Alcantarillado de Juventino Rosas</v>
      </c>
      <c r="B2" s="221"/>
      <c r="C2" s="221"/>
      <c r="D2" s="221"/>
      <c r="E2" s="221"/>
      <c r="F2" s="221"/>
      <c r="G2" s="222"/>
    </row>
    <row r="3" spans="1:7" x14ac:dyDescent="0.25">
      <c r="A3" s="217" t="s">
        <v>503</v>
      </c>
      <c r="B3" s="218"/>
      <c r="C3" s="218"/>
      <c r="D3" s="218"/>
      <c r="E3" s="218"/>
      <c r="F3" s="218"/>
      <c r="G3" s="219"/>
    </row>
    <row r="4" spans="1:7" x14ac:dyDescent="0.25">
      <c r="A4" s="217" t="s">
        <v>2</v>
      </c>
      <c r="B4" s="218"/>
      <c r="C4" s="218"/>
      <c r="D4" s="218"/>
      <c r="E4" s="218"/>
      <c r="F4" s="218"/>
      <c r="G4" s="219"/>
    </row>
    <row r="5" spans="1:7" ht="30" x14ac:dyDescent="0.25">
      <c r="A5" s="136" t="s">
        <v>504</v>
      </c>
      <c r="B5" s="7" t="s">
        <v>505</v>
      </c>
      <c r="C5" s="32" t="s">
        <v>506</v>
      </c>
      <c r="D5" s="32" t="s">
        <v>507</v>
      </c>
      <c r="E5" s="32" t="s">
        <v>508</v>
      </c>
      <c r="F5" s="32" t="s">
        <v>509</v>
      </c>
      <c r="G5" s="32" t="s">
        <v>510</v>
      </c>
    </row>
    <row r="6" spans="1:7" ht="15.75" customHeight="1" x14ac:dyDescent="0.25">
      <c r="A6" s="25" t="s">
        <v>511</v>
      </c>
      <c r="B6" s="116">
        <f>SUM(B7:B18)</f>
        <v>31798709.039999999</v>
      </c>
      <c r="C6" s="116">
        <f t="shared" ref="C6:G6" si="0">SUM(C7:C18)</f>
        <v>34273775.140000001</v>
      </c>
      <c r="D6" s="116">
        <f t="shared" si="0"/>
        <v>39397811.160000004</v>
      </c>
      <c r="E6" s="116">
        <f t="shared" si="0"/>
        <v>43911839.029999994</v>
      </c>
      <c r="F6" s="116">
        <f t="shared" si="0"/>
        <v>55268028.630000003</v>
      </c>
      <c r="G6" s="116">
        <f t="shared" si="0"/>
        <v>46512104.780000001</v>
      </c>
    </row>
    <row r="7" spans="1:7" x14ac:dyDescent="0.25">
      <c r="A7" s="57" t="s">
        <v>463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466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467</v>
      </c>
      <c r="B11" s="182">
        <v>29525.38</v>
      </c>
      <c r="C11" s="182">
        <v>53688.34</v>
      </c>
      <c r="D11" s="182">
        <v>226217.86</v>
      </c>
      <c r="E11" s="182">
        <v>410913.05</v>
      </c>
      <c r="F11" s="182">
        <v>530993.56000000006</v>
      </c>
      <c r="G11" s="74">
        <v>0</v>
      </c>
    </row>
    <row r="12" spans="1:7" x14ac:dyDescent="0.25">
      <c r="A12" s="57" t="s">
        <v>468</v>
      </c>
      <c r="B12" s="182">
        <v>70000</v>
      </c>
      <c r="C12" s="74">
        <v>0</v>
      </c>
      <c r="D12" s="74">
        <v>0</v>
      </c>
      <c r="E12" s="74">
        <v>0</v>
      </c>
      <c r="F12" s="74">
        <v>0</v>
      </c>
      <c r="G12" s="181">
        <v>0</v>
      </c>
    </row>
    <row r="13" spans="1:7" x14ac:dyDescent="0.25">
      <c r="A13" s="58" t="s">
        <v>469</v>
      </c>
      <c r="B13" s="182">
        <v>29746847.460000001</v>
      </c>
      <c r="C13" s="182">
        <v>32518549.800000001</v>
      </c>
      <c r="D13" s="182">
        <v>35262057.670000002</v>
      </c>
      <c r="E13" s="182">
        <v>43500925.979999997</v>
      </c>
      <c r="F13" s="182">
        <v>53650823.299999997</v>
      </c>
      <c r="G13" s="181">
        <v>46512104.780000001</v>
      </c>
    </row>
    <row r="14" spans="1:7" x14ac:dyDescent="0.25">
      <c r="A14" s="57" t="s">
        <v>470</v>
      </c>
      <c r="B14" s="182">
        <v>1952336.2</v>
      </c>
      <c r="C14" s="182">
        <v>1701537</v>
      </c>
      <c r="D14" s="182">
        <v>1810169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471</v>
      </c>
      <c r="B15" s="74">
        <v>0</v>
      </c>
      <c r="C15" s="74">
        <v>0</v>
      </c>
      <c r="D15" s="182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472</v>
      </c>
      <c r="B16" s="74">
        <v>0</v>
      </c>
      <c r="C16" s="74">
        <v>0</v>
      </c>
      <c r="D16" s="182">
        <v>2099366.63</v>
      </c>
      <c r="E16" s="74">
        <v>0</v>
      </c>
      <c r="F16" s="182">
        <v>1086211.77</v>
      </c>
      <c r="G16" s="182">
        <v>0</v>
      </c>
    </row>
    <row r="17" spans="1:7" x14ac:dyDescent="0.25">
      <c r="A17" s="57" t="s">
        <v>473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91" t="s">
        <v>474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512</v>
      </c>
      <c r="B20" s="116">
        <f>SUM(B21:B25)</f>
        <v>0</v>
      </c>
      <c r="C20" s="116">
        <f t="shared" ref="C20:G20" si="1">SUM(C21:C25)</f>
        <v>0</v>
      </c>
      <c r="D20" s="116">
        <f t="shared" si="1"/>
        <v>0</v>
      </c>
      <c r="E20" s="116">
        <f t="shared" si="1"/>
        <v>0</v>
      </c>
      <c r="F20" s="116">
        <f t="shared" si="1"/>
        <v>0</v>
      </c>
      <c r="G20" s="116">
        <f t="shared" si="1"/>
        <v>0</v>
      </c>
    </row>
    <row r="21" spans="1:7" x14ac:dyDescent="0.25">
      <c r="A21" s="57" t="s">
        <v>477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480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513</v>
      </c>
      <c r="B27" s="116">
        <f>SUM(B28)</f>
        <v>0</v>
      </c>
      <c r="C27" s="116">
        <f t="shared" ref="C27:G27" si="2">SUM(C28)</f>
        <v>0</v>
      </c>
      <c r="D27" s="116">
        <f t="shared" si="2"/>
        <v>0</v>
      </c>
      <c r="E27" s="116">
        <f t="shared" si="2"/>
        <v>0</v>
      </c>
      <c r="F27" s="116">
        <f t="shared" si="2"/>
        <v>0</v>
      </c>
      <c r="G27" s="116">
        <f t="shared" si="2"/>
        <v>0</v>
      </c>
    </row>
    <row r="28" spans="1:7" x14ac:dyDescent="0.25">
      <c r="A28" s="57" t="s">
        <v>295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514</v>
      </c>
      <c r="B30" s="116">
        <f>B20+B6+B27</f>
        <v>31798709.039999999</v>
      </c>
      <c r="C30" s="116">
        <f t="shared" ref="C30:G30" si="3">C20+C6+C27</f>
        <v>34273775.140000001</v>
      </c>
      <c r="D30" s="116">
        <f t="shared" si="3"/>
        <v>39397811.160000004</v>
      </c>
      <c r="E30" s="116">
        <f t="shared" si="3"/>
        <v>43911839.029999994</v>
      </c>
      <c r="F30" s="116">
        <f t="shared" si="3"/>
        <v>55268028.630000003</v>
      </c>
      <c r="G30" s="116">
        <f t="shared" si="3"/>
        <v>46512104.780000001</v>
      </c>
    </row>
    <row r="31" spans="1:7" ht="14.45" customHeight="1" x14ac:dyDescent="0.25">
      <c r="A31" s="44"/>
      <c r="B31" s="138"/>
      <c r="C31" s="138"/>
      <c r="D31" s="138"/>
      <c r="E31" s="138"/>
      <c r="F31" s="138"/>
      <c r="G31" s="138"/>
    </row>
    <row r="32" spans="1:7" x14ac:dyDescent="0.25">
      <c r="A32" s="141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39" t="s">
        <v>485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39" t="s">
        <v>299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486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515</v>
      </c>
    </row>
    <row r="39" spans="1:7" x14ac:dyDescent="0.25">
      <c r="A39" t="s">
        <v>516</v>
      </c>
    </row>
    <row r="41" spans="1:7" x14ac:dyDescent="0.25">
      <c r="A41" s="188" t="s">
        <v>608</v>
      </c>
      <c r="B41" s="186"/>
      <c r="C41" s="186"/>
      <c r="D41" s="186"/>
    </row>
    <row r="42" spans="1:7" x14ac:dyDescent="0.25">
      <c r="A42" s="187"/>
      <c r="B42" s="187"/>
      <c r="C42" s="187"/>
      <c r="D42" s="187"/>
      <c r="E42" s="187"/>
    </row>
    <row r="43" spans="1:7" x14ac:dyDescent="0.25">
      <c r="A43" s="187"/>
      <c r="B43" s="187"/>
      <c r="C43" s="187"/>
      <c r="D43" s="187"/>
      <c r="E43" s="187"/>
    </row>
    <row r="44" spans="1:7" x14ac:dyDescent="0.25">
      <c r="A44" s="187"/>
      <c r="B44" s="187"/>
      <c r="C44" s="187"/>
      <c r="D44" s="187"/>
      <c r="E44" s="187"/>
    </row>
    <row r="45" spans="1:7" x14ac:dyDescent="0.25">
      <c r="A45" s="199" t="s">
        <v>609</v>
      </c>
      <c r="B45" s="199"/>
      <c r="C45" s="199" t="s">
        <v>610</v>
      </c>
      <c r="D45" s="199"/>
      <c r="E45" s="199"/>
    </row>
    <row r="46" spans="1:7" x14ac:dyDescent="0.25">
      <c r="A46" s="200" t="s">
        <v>611</v>
      </c>
      <c r="B46" s="200"/>
      <c r="C46" s="201" t="s">
        <v>612</v>
      </c>
      <c r="D46" s="201"/>
      <c r="E46" s="201"/>
    </row>
    <row r="47" spans="1:7" x14ac:dyDescent="0.25">
      <c r="A47" s="200"/>
      <c r="B47" s="200"/>
      <c r="C47" s="201"/>
      <c r="D47" s="201"/>
      <c r="E47" s="201"/>
    </row>
    <row r="48" spans="1:7" x14ac:dyDescent="0.25">
      <c r="A48" s="200"/>
      <c r="B48" s="200"/>
      <c r="C48" s="201"/>
      <c r="D48" s="201"/>
      <c r="E48" s="201"/>
    </row>
  </sheetData>
  <mergeCells count="8">
    <mergeCell ref="A46:B48"/>
    <mergeCell ref="C46:E48"/>
    <mergeCell ref="A1:G1"/>
    <mergeCell ref="A2:G2"/>
    <mergeCell ref="A3:G3"/>
    <mergeCell ref="A4:G4"/>
    <mergeCell ref="A45:B45"/>
    <mergeCell ref="C45:E45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scale="63" orientation="landscape" horizontalDpi="1200" verticalDpi="1200" r:id="rId1"/>
  <ignoredErrors>
    <ignoredError sqref="B6:G9 B15:C15 C12:F12 G11 B17:G30 B16:C16 E14:G15 E16 C10:G1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0"/>
  <sheetViews>
    <sheetView showGridLines="0" topLeftCell="A12" zoomScale="75" zoomScaleNormal="75" workbookViewId="0">
      <selection sqref="A1:G4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517</v>
      </c>
      <c r="B1" s="197"/>
      <c r="C1" s="197"/>
      <c r="D1" s="197"/>
      <c r="E1" s="197"/>
      <c r="F1" s="197"/>
      <c r="G1" s="198"/>
    </row>
    <row r="2" spans="1:7" x14ac:dyDescent="0.25">
      <c r="A2" s="220" t="str">
        <f>'Formato 1'!A2</f>
        <v xml:space="preserve"> Comité Municipal de Agua Potable y Alcantarillado de Juventino Rosas</v>
      </c>
      <c r="B2" s="221"/>
      <c r="C2" s="221"/>
      <c r="D2" s="221"/>
      <c r="E2" s="221"/>
      <c r="F2" s="221"/>
      <c r="G2" s="222"/>
    </row>
    <row r="3" spans="1:7" x14ac:dyDescent="0.25">
      <c r="A3" s="217" t="s">
        <v>518</v>
      </c>
      <c r="B3" s="218"/>
      <c r="C3" s="218"/>
      <c r="D3" s="218"/>
      <c r="E3" s="218"/>
      <c r="F3" s="218"/>
      <c r="G3" s="219"/>
    </row>
    <row r="4" spans="1:7" x14ac:dyDescent="0.25">
      <c r="A4" s="217" t="s">
        <v>2</v>
      </c>
      <c r="B4" s="218"/>
      <c r="C4" s="218"/>
      <c r="D4" s="218"/>
      <c r="E4" s="218"/>
      <c r="F4" s="218"/>
      <c r="G4" s="219"/>
    </row>
    <row r="5" spans="1:7" ht="30" x14ac:dyDescent="0.25">
      <c r="A5" s="136" t="s">
        <v>504</v>
      </c>
      <c r="B5" s="7" t="s">
        <v>505</v>
      </c>
      <c r="C5" s="32" t="s">
        <v>506</v>
      </c>
      <c r="D5" s="32" t="s">
        <v>507</v>
      </c>
      <c r="E5" s="32" t="s">
        <v>508</v>
      </c>
      <c r="F5" s="32" t="s">
        <v>509</v>
      </c>
      <c r="G5" s="32" t="s">
        <v>510</v>
      </c>
    </row>
    <row r="6" spans="1:7" ht="15.75" customHeight="1" x14ac:dyDescent="0.25">
      <c r="A6" s="25" t="s">
        <v>489</v>
      </c>
      <c r="B6" s="116">
        <f>SUM(B7:B15)</f>
        <v>29103350.850000001</v>
      </c>
      <c r="C6" s="116">
        <f>SUM(C7:C15)</f>
        <v>29332784.860000003</v>
      </c>
      <c r="D6" s="116">
        <f t="shared" ref="D6:G6" si="0">SUM(D7:D15)</f>
        <v>33849385.07</v>
      </c>
      <c r="E6" s="116">
        <f t="shared" si="0"/>
        <v>44562270.259999998</v>
      </c>
      <c r="F6" s="116">
        <f t="shared" si="0"/>
        <v>51011530.249999993</v>
      </c>
      <c r="G6" s="116">
        <f t="shared" si="0"/>
        <v>47336368.289999999</v>
      </c>
    </row>
    <row r="7" spans="1:7" x14ac:dyDescent="0.25">
      <c r="A7" s="57" t="s">
        <v>490</v>
      </c>
      <c r="B7" s="183">
        <v>9025047</v>
      </c>
      <c r="C7" s="74">
        <v>10751071.359999999</v>
      </c>
      <c r="D7" s="74">
        <v>9812020.7699999996</v>
      </c>
      <c r="E7" s="74">
        <v>12315789.279999999</v>
      </c>
      <c r="F7" s="74">
        <v>16344371.269999998</v>
      </c>
      <c r="G7" s="74">
        <v>21401778.399999999</v>
      </c>
    </row>
    <row r="8" spans="1:7" ht="15.75" customHeight="1" x14ac:dyDescent="0.25">
      <c r="A8" s="57" t="s">
        <v>491</v>
      </c>
      <c r="B8" s="184">
        <v>4365148</v>
      </c>
      <c r="C8" s="74">
        <v>5177725.55</v>
      </c>
      <c r="D8" s="74">
        <v>4444304.59</v>
      </c>
      <c r="E8" s="74">
        <v>9263150.0399999991</v>
      </c>
      <c r="F8" s="74">
        <v>7637177.1799999997</v>
      </c>
      <c r="G8" s="74">
        <v>5384224.3099999996</v>
      </c>
    </row>
    <row r="9" spans="1:7" x14ac:dyDescent="0.25">
      <c r="A9" s="57" t="s">
        <v>492</v>
      </c>
      <c r="B9" s="74">
        <v>12778379.48</v>
      </c>
      <c r="C9" s="74">
        <v>12280885.33</v>
      </c>
      <c r="D9" s="74">
        <v>16439069.609999999</v>
      </c>
      <c r="E9" s="74">
        <v>20954129.370000001</v>
      </c>
      <c r="F9" s="74">
        <v>26741346.579999998</v>
      </c>
      <c r="G9" s="74">
        <v>19757304.960000001</v>
      </c>
    </row>
    <row r="10" spans="1:7" x14ac:dyDescent="0.25">
      <c r="A10" s="57" t="s">
        <v>493</v>
      </c>
      <c r="B10" s="74">
        <v>2791.38</v>
      </c>
      <c r="C10" s="74">
        <v>8907.77</v>
      </c>
      <c r="D10" s="74">
        <v>0</v>
      </c>
      <c r="E10" s="185">
        <v>0</v>
      </c>
      <c r="F10" s="74">
        <v>0</v>
      </c>
      <c r="G10" s="74">
        <v>0</v>
      </c>
    </row>
    <row r="11" spans="1:7" x14ac:dyDescent="0.25">
      <c r="A11" s="57" t="s">
        <v>494</v>
      </c>
      <c r="B11" s="74">
        <v>2931984.99</v>
      </c>
      <c r="C11" s="74">
        <v>472955.41</v>
      </c>
      <c r="D11" s="74">
        <v>216705.69</v>
      </c>
      <c r="E11" s="74">
        <v>630929.13</v>
      </c>
      <c r="F11" s="74">
        <v>288635.21999999997</v>
      </c>
      <c r="G11" s="74">
        <v>793060.62</v>
      </c>
    </row>
    <row r="12" spans="1:7" x14ac:dyDescent="0.25">
      <c r="A12" s="57" t="s">
        <v>495</v>
      </c>
      <c r="B12" s="74">
        <v>0</v>
      </c>
      <c r="C12" s="74">
        <v>641239.43999999994</v>
      </c>
      <c r="D12" s="74">
        <v>2937284.41</v>
      </c>
      <c r="E12" s="74">
        <v>1198368.03</v>
      </c>
      <c r="F12" s="74">
        <v>0</v>
      </c>
      <c r="G12" s="74">
        <v>0</v>
      </c>
    </row>
    <row r="13" spans="1:7" x14ac:dyDescent="0.25">
      <c r="A13" s="58" t="s">
        <v>496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497</v>
      </c>
      <c r="B14" s="74">
        <v>0</v>
      </c>
      <c r="C14" s="74">
        <v>0</v>
      </c>
      <c r="D14" s="74">
        <v>0</v>
      </c>
      <c r="E14" s="74">
        <v>199904.41</v>
      </c>
      <c r="F14" s="74">
        <v>0</v>
      </c>
      <c r="G14" s="74">
        <v>0</v>
      </c>
    </row>
    <row r="15" spans="1:7" x14ac:dyDescent="0.25">
      <c r="A15" s="57" t="s">
        <v>498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499</v>
      </c>
      <c r="B17" s="116">
        <f>SUM(B18:B26)</f>
        <v>0</v>
      </c>
      <c r="C17" s="116">
        <f t="shared" ref="C17:G17" si="1">SUM(C18:C26)</f>
        <v>0</v>
      </c>
      <c r="D17" s="116">
        <f t="shared" si="1"/>
        <v>0</v>
      </c>
      <c r="E17" s="116">
        <f t="shared" si="1"/>
        <v>0</v>
      </c>
      <c r="F17" s="116">
        <f t="shared" si="1"/>
        <v>0</v>
      </c>
      <c r="G17" s="116">
        <f t="shared" si="1"/>
        <v>0</v>
      </c>
    </row>
    <row r="18" spans="1:7" x14ac:dyDescent="0.25">
      <c r="A18" s="57" t="s">
        <v>490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491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494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475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501</v>
      </c>
      <c r="B28" s="116">
        <f>B17+B6</f>
        <v>29103350.850000001</v>
      </c>
      <c r="C28" s="116">
        <f t="shared" ref="C28:G28" si="2">C17+C6</f>
        <v>29332784.860000003</v>
      </c>
      <c r="D28" s="116">
        <f t="shared" si="2"/>
        <v>33849385.07</v>
      </c>
      <c r="E28" s="116">
        <f t="shared" si="2"/>
        <v>44562270.259999998</v>
      </c>
      <c r="F28" s="116">
        <f t="shared" si="2"/>
        <v>51011530.249999993</v>
      </c>
      <c r="G28" s="116">
        <f t="shared" si="2"/>
        <v>47336368.289999999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519</v>
      </c>
    </row>
    <row r="32" spans="1:7" x14ac:dyDescent="0.25">
      <c r="A32" t="s">
        <v>520</v>
      </c>
    </row>
    <row r="33" spans="1:5" x14ac:dyDescent="0.25">
      <c r="A33" s="188" t="s">
        <v>608</v>
      </c>
      <c r="B33" s="186"/>
      <c r="C33" s="186"/>
      <c r="D33" s="186"/>
    </row>
    <row r="34" spans="1:5" x14ac:dyDescent="0.25">
      <c r="A34" s="187"/>
      <c r="B34" s="187"/>
      <c r="C34" s="187"/>
      <c r="D34" s="187"/>
      <c r="E34" s="187"/>
    </row>
    <row r="35" spans="1:5" x14ac:dyDescent="0.25">
      <c r="A35" s="187"/>
      <c r="B35" s="187"/>
      <c r="C35" s="187"/>
      <c r="D35" s="187"/>
      <c r="E35" s="187"/>
    </row>
    <row r="36" spans="1:5" x14ac:dyDescent="0.25">
      <c r="A36" s="187"/>
      <c r="B36" s="187"/>
      <c r="C36" s="187"/>
      <c r="D36" s="187"/>
      <c r="E36" s="187"/>
    </row>
    <row r="37" spans="1:5" x14ac:dyDescent="0.25">
      <c r="A37" s="199" t="s">
        <v>609</v>
      </c>
      <c r="B37" s="199"/>
      <c r="C37" s="199" t="s">
        <v>610</v>
      </c>
      <c r="D37" s="199"/>
      <c r="E37" s="199"/>
    </row>
    <row r="38" spans="1:5" x14ac:dyDescent="0.25">
      <c r="A38" s="200" t="s">
        <v>611</v>
      </c>
      <c r="B38" s="200"/>
      <c r="C38" s="201" t="s">
        <v>612</v>
      </c>
      <c r="D38" s="201"/>
      <c r="E38" s="201"/>
    </row>
    <row r="39" spans="1:5" x14ac:dyDescent="0.25">
      <c r="A39" s="200"/>
      <c r="B39" s="200"/>
      <c r="C39" s="201"/>
      <c r="D39" s="201"/>
      <c r="E39" s="201"/>
    </row>
    <row r="40" spans="1:5" x14ac:dyDescent="0.25">
      <c r="A40" s="200"/>
      <c r="B40" s="200"/>
      <c r="C40" s="201"/>
      <c r="D40" s="201"/>
      <c r="E40" s="201"/>
    </row>
  </sheetData>
  <mergeCells count="8">
    <mergeCell ref="A38:B40"/>
    <mergeCell ref="C38:E40"/>
    <mergeCell ref="A1:G1"/>
    <mergeCell ref="A2:G2"/>
    <mergeCell ref="A3:G3"/>
    <mergeCell ref="A4:G4"/>
    <mergeCell ref="A37:B37"/>
    <mergeCell ref="C37:E37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scale="63" orientation="landscape" horizontalDpi="1200" verticalDpi="1200" r:id="rId1"/>
  <ignoredErrors>
    <ignoredError sqref="B6:G6 B15:G28 D10 B12 B13:F13 F12 F10 B14:D14 F14:G14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tabSelected="1" zoomScale="75" zoomScaleNormal="75" workbookViewId="0">
      <selection activeCell="C22" sqref="C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6" t="s">
        <v>521</v>
      </c>
      <c r="B1" s="197"/>
      <c r="C1" s="197"/>
      <c r="D1" s="197"/>
      <c r="E1" s="197"/>
      <c r="F1" s="197"/>
    </row>
    <row r="2" spans="1:6" x14ac:dyDescent="0.25">
      <c r="A2" s="220" t="str">
        <f>'Formato 1'!A2</f>
        <v xml:space="preserve"> Comité Municipal de Agua Potable y Alcantarillado de Juventino Rosas</v>
      </c>
      <c r="B2" s="221"/>
      <c r="C2" s="221"/>
      <c r="D2" s="221"/>
      <c r="E2" s="221"/>
      <c r="F2" s="222"/>
    </row>
    <row r="3" spans="1:6" x14ac:dyDescent="0.25">
      <c r="A3" s="217" t="s">
        <v>522</v>
      </c>
      <c r="B3" s="218"/>
      <c r="C3" s="218"/>
      <c r="D3" s="218"/>
      <c r="E3" s="218"/>
      <c r="F3" s="219"/>
    </row>
    <row r="4" spans="1:6" ht="30" x14ac:dyDescent="0.25">
      <c r="A4" s="136" t="s">
        <v>504</v>
      </c>
      <c r="B4" s="7" t="s">
        <v>523</v>
      </c>
      <c r="C4" s="32" t="s">
        <v>524</v>
      </c>
      <c r="D4" s="32" t="s">
        <v>525</v>
      </c>
      <c r="E4" s="32" t="s">
        <v>526</v>
      </c>
      <c r="F4" s="32" t="s">
        <v>527</v>
      </c>
    </row>
    <row r="5" spans="1:6" ht="15.75" customHeight="1" x14ac:dyDescent="0.25">
      <c r="A5" s="140" t="s">
        <v>528</v>
      </c>
      <c r="B5" s="145"/>
      <c r="C5" s="145"/>
      <c r="D5" s="145"/>
      <c r="E5" s="145"/>
      <c r="F5" s="145"/>
    </row>
    <row r="6" spans="1:6" ht="30" x14ac:dyDescent="0.25">
      <c r="A6" s="143" t="s">
        <v>529</v>
      </c>
      <c r="B6" s="142"/>
      <c r="C6" s="142"/>
      <c r="D6" s="142"/>
      <c r="E6" s="142"/>
      <c r="F6" s="142"/>
    </row>
    <row r="7" spans="1:6" ht="15.75" customHeight="1" x14ac:dyDescent="0.25">
      <c r="A7" s="143" t="s">
        <v>530</v>
      </c>
      <c r="B7" s="142"/>
      <c r="C7" s="142"/>
      <c r="D7" s="142"/>
      <c r="E7" s="142"/>
      <c r="F7" s="142"/>
    </row>
    <row r="8" spans="1:6" x14ac:dyDescent="0.25">
      <c r="A8" s="144"/>
      <c r="B8" s="142"/>
      <c r="C8" s="142"/>
      <c r="D8" s="142"/>
      <c r="E8" s="142"/>
      <c r="F8" s="142"/>
    </row>
    <row r="9" spans="1:6" x14ac:dyDescent="0.25">
      <c r="A9" s="149" t="s">
        <v>531</v>
      </c>
      <c r="B9" s="142"/>
      <c r="C9" s="142"/>
      <c r="D9" s="142"/>
      <c r="E9" s="142"/>
      <c r="F9" s="142"/>
    </row>
    <row r="10" spans="1:6" x14ac:dyDescent="0.25">
      <c r="A10" s="143" t="s">
        <v>532</v>
      </c>
      <c r="B10" s="152"/>
      <c r="C10" s="152"/>
      <c r="D10" s="152"/>
      <c r="E10" s="152"/>
      <c r="F10" s="152"/>
    </row>
    <row r="11" spans="1:6" x14ac:dyDescent="0.25">
      <c r="A11" s="66" t="s">
        <v>533</v>
      </c>
      <c r="B11" s="152"/>
      <c r="C11" s="152"/>
      <c r="D11" s="152"/>
      <c r="E11" s="152"/>
      <c r="F11" s="152"/>
    </row>
    <row r="12" spans="1:6" x14ac:dyDescent="0.25">
      <c r="A12" s="66" t="s">
        <v>534</v>
      </c>
      <c r="B12" s="152"/>
      <c r="C12" s="152"/>
      <c r="D12" s="152"/>
      <c r="E12" s="152"/>
      <c r="F12" s="152"/>
    </row>
    <row r="13" spans="1:6" x14ac:dyDescent="0.25">
      <c r="A13" s="66" t="s">
        <v>535</v>
      </c>
      <c r="B13" s="152"/>
      <c r="C13" s="152"/>
      <c r="D13" s="152"/>
      <c r="E13" s="152"/>
      <c r="F13" s="152"/>
    </row>
    <row r="14" spans="1:6" x14ac:dyDescent="0.25">
      <c r="A14" s="143" t="s">
        <v>536</v>
      </c>
      <c r="B14" s="152"/>
      <c r="C14" s="152"/>
      <c r="D14" s="152"/>
      <c r="E14" s="152"/>
      <c r="F14" s="152"/>
    </row>
    <row r="15" spans="1:6" x14ac:dyDescent="0.25">
      <c r="A15" s="66" t="s">
        <v>533</v>
      </c>
      <c r="B15" s="152"/>
      <c r="C15" s="152"/>
      <c r="D15" s="152"/>
      <c r="E15" s="152"/>
      <c r="F15" s="152"/>
    </row>
    <row r="16" spans="1:6" x14ac:dyDescent="0.25">
      <c r="A16" s="66" t="s">
        <v>534</v>
      </c>
      <c r="B16" s="153"/>
      <c r="C16" s="153"/>
      <c r="D16" s="153"/>
      <c r="E16" s="153"/>
      <c r="F16" s="153"/>
    </row>
    <row r="17" spans="1:6" x14ac:dyDescent="0.25">
      <c r="A17" s="66" t="s">
        <v>535</v>
      </c>
      <c r="B17" s="154"/>
      <c r="C17" s="154"/>
      <c r="D17" s="154"/>
      <c r="E17" s="154"/>
      <c r="F17" s="154"/>
    </row>
    <row r="18" spans="1:6" x14ac:dyDescent="0.25">
      <c r="A18" s="143" t="s">
        <v>537</v>
      </c>
      <c r="B18" s="154"/>
      <c r="C18" s="154"/>
      <c r="D18" s="154"/>
      <c r="E18" s="154"/>
      <c r="F18" s="154"/>
    </row>
    <row r="19" spans="1:6" x14ac:dyDescent="0.25">
      <c r="A19" s="143" t="s">
        <v>538</v>
      </c>
      <c r="B19" s="154"/>
      <c r="C19" s="154"/>
      <c r="D19" s="154"/>
      <c r="E19" s="154"/>
      <c r="F19" s="154"/>
    </row>
    <row r="20" spans="1:6" x14ac:dyDescent="0.25">
      <c r="A20" s="143" t="s">
        <v>539</v>
      </c>
      <c r="B20" s="155"/>
      <c r="C20" s="155"/>
      <c r="D20" s="155"/>
      <c r="E20" s="155"/>
      <c r="F20" s="155"/>
    </row>
    <row r="21" spans="1:6" x14ac:dyDescent="0.25">
      <c r="A21" s="143" t="s">
        <v>540</v>
      </c>
      <c r="B21" s="155"/>
      <c r="C21" s="155"/>
      <c r="D21" s="155"/>
      <c r="E21" s="155"/>
      <c r="F21" s="155"/>
    </row>
    <row r="22" spans="1:6" x14ac:dyDescent="0.25">
      <c r="A22" s="143" t="s">
        <v>541</v>
      </c>
      <c r="B22" s="155"/>
      <c r="C22" s="155"/>
      <c r="D22" s="155"/>
      <c r="E22" s="155"/>
      <c r="F22" s="155"/>
    </row>
    <row r="23" spans="1:6" x14ac:dyDescent="0.25">
      <c r="A23" s="143" t="s">
        <v>542</v>
      </c>
      <c r="B23" s="155"/>
      <c r="C23" s="155"/>
      <c r="D23" s="155"/>
      <c r="E23" s="155"/>
      <c r="F23" s="155"/>
    </row>
    <row r="24" spans="1:6" x14ac:dyDescent="0.25">
      <c r="A24" s="143" t="s">
        <v>543</v>
      </c>
      <c r="B24" s="147"/>
      <c r="C24" s="147"/>
      <c r="D24" s="147"/>
      <c r="E24" s="147"/>
      <c r="F24" s="147"/>
    </row>
    <row r="25" spans="1:6" x14ac:dyDescent="0.25">
      <c r="A25" s="143" t="s">
        <v>544</v>
      </c>
      <c r="B25" s="147"/>
      <c r="C25" s="147"/>
      <c r="D25" s="147"/>
      <c r="E25" s="147"/>
      <c r="F25" s="147"/>
    </row>
    <row r="26" spans="1:6" x14ac:dyDescent="0.25">
      <c r="A26" s="144"/>
      <c r="B26" s="148"/>
      <c r="C26" s="148"/>
      <c r="D26" s="148"/>
      <c r="E26" s="148"/>
      <c r="F26" s="148"/>
    </row>
    <row r="27" spans="1:6" ht="14.45" customHeight="1" x14ac:dyDescent="0.25">
      <c r="A27" s="149" t="s">
        <v>545</v>
      </c>
      <c r="B27" s="146"/>
      <c r="C27" s="146"/>
      <c r="D27" s="146"/>
      <c r="E27" s="146"/>
      <c r="F27" s="146"/>
    </row>
    <row r="28" spans="1:6" x14ac:dyDescent="0.25">
      <c r="A28" s="143" t="s">
        <v>546</v>
      </c>
      <c r="B28" s="90"/>
      <c r="C28" s="90"/>
      <c r="D28" s="90"/>
      <c r="E28" s="90"/>
      <c r="F28" s="90"/>
    </row>
    <row r="29" spans="1:6" x14ac:dyDescent="0.25">
      <c r="A29" s="139"/>
      <c r="B29" s="52"/>
      <c r="C29" s="52"/>
      <c r="D29" s="52"/>
      <c r="E29" s="52"/>
      <c r="F29" s="52"/>
    </row>
    <row r="30" spans="1:6" x14ac:dyDescent="0.25">
      <c r="A30" s="150" t="s">
        <v>547</v>
      </c>
      <c r="B30" s="52"/>
      <c r="C30" s="52"/>
      <c r="D30" s="52"/>
      <c r="E30" s="52"/>
      <c r="F30" s="52"/>
    </row>
    <row r="31" spans="1:6" x14ac:dyDescent="0.25">
      <c r="A31" s="151" t="s">
        <v>532</v>
      </c>
      <c r="B31" s="90"/>
      <c r="C31" s="90"/>
      <c r="D31" s="90"/>
      <c r="E31" s="90"/>
      <c r="F31" s="90"/>
    </row>
    <row r="32" spans="1:6" x14ac:dyDescent="0.25">
      <c r="A32" s="151" t="s">
        <v>536</v>
      </c>
      <c r="B32" s="90"/>
      <c r="C32" s="90"/>
      <c r="D32" s="90"/>
      <c r="E32" s="90"/>
      <c r="F32" s="90"/>
    </row>
    <row r="33" spans="1:6" x14ac:dyDescent="0.25">
      <c r="A33" s="151" t="s">
        <v>548</v>
      </c>
      <c r="B33" s="90"/>
      <c r="C33" s="90"/>
      <c r="D33" s="90"/>
      <c r="E33" s="90"/>
      <c r="F33" s="90"/>
    </row>
    <row r="34" spans="1:6" x14ac:dyDescent="0.25">
      <c r="A34" s="139"/>
      <c r="B34" s="52"/>
      <c r="C34" s="52"/>
      <c r="D34" s="52"/>
      <c r="E34" s="52"/>
      <c r="F34" s="52"/>
    </row>
    <row r="35" spans="1:6" x14ac:dyDescent="0.25">
      <c r="A35" s="150" t="s">
        <v>549</v>
      </c>
      <c r="B35" s="52"/>
      <c r="C35" s="52"/>
      <c r="D35" s="52"/>
      <c r="E35" s="52"/>
      <c r="F35" s="52"/>
    </row>
    <row r="36" spans="1:6" x14ac:dyDescent="0.25">
      <c r="A36" s="151" t="s">
        <v>550</v>
      </c>
      <c r="B36" s="52"/>
      <c r="C36" s="52"/>
      <c r="D36" s="52"/>
      <c r="E36" s="52"/>
      <c r="F36" s="52"/>
    </row>
    <row r="37" spans="1:6" x14ac:dyDescent="0.25">
      <c r="A37" s="151" t="s">
        <v>551</v>
      </c>
      <c r="B37" s="52"/>
      <c r="C37" s="52"/>
      <c r="D37" s="52"/>
      <c r="E37" s="52"/>
      <c r="F37" s="52"/>
    </row>
    <row r="38" spans="1:6" x14ac:dyDescent="0.25">
      <c r="A38" s="151" t="s">
        <v>552</v>
      </c>
      <c r="B38" s="52"/>
      <c r="C38" s="52"/>
      <c r="D38" s="52"/>
      <c r="E38" s="52"/>
      <c r="F38" s="52"/>
    </row>
    <row r="39" spans="1:6" x14ac:dyDescent="0.25">
      <c r="A39" s="139"/>
      <c r="B39" s="52"/>
      <c r="C39" s="52"/>
      <c r="D39" s="52"/>
      <c r="E39" s="52"/>
      <c r="F39" s="52"/>
    </row>
    <row r="40" spans="1:6" x14ac:dyDescent="0.25">
      <c r="A40" s="150" t="s">
        <v>553</v>
      </c>
      <c r="B40" s="52"/>
      <c r="C40" s="52"/>
      <c r="D40" s="52"/>
      <c r="E40" s="52"/>
      <c r="F40" s="52"/>
    </row>
    <row r="41" spans="1:6" x14ac:dyDescent="0.25">
      <c r="A41" s="139"/>
      <c r="B41" s="52"/>
      <c r="C41" s="52"/>
      <c r="D41" s="52"/>
      <c r="E41" s="52"/>
      <c r="F41" s="52"/>
    </row>
    <row r="42" spans="1:6" x14ac:dyDescent="0.25">
      <c r="A42" s="150" t="s">
        <v>554</v>
      </c>
      <c r="B42" s="52"/>
      <c r="C42" s="52"/>
      <c r="D42" s="52"/>
      <c r="E42" s="52"/>
      <c r="F42" s="52"/>
    </row>
    <row r="43" spans="1:6" x14ac:dyDescent="0.25">
      <c r="A43" s="151" t="s">
        <v>555</v>
      </c>
      <c r="B43" s="90"/>
      <c r="C43" s="90"/>
      <c r="D43" s="90"/>
      <c r="E43" s="90"/>
      <c r="F43" s="90"/>
    </row>
    <row r="44" spans="1:6" x14ac:dyDescent="0.25">
      <c r="A44" s="151" t="s">
        <v>556</v>
      </c>
      <c r="B44" s="90"/>
      <c r="C44" s="90"/>
      <c r="D44" s="90"/>
      <c r="E44" s="90"/>
      <c r="F44" s="90"/>
    </row>
    <row r="45" spans="1:6" x14ac:dyDescent="0.25">
      <c r="A45" s="151" t="s">
        <v>557</v>
      </c>
      <c r="B45" s="90"/>
      <c r="C45" s="90"/>
      <c r="D45" s="90"/>
      <c r="E45" s="90"/>
      <c r="F45" s="90"/>
    </row>
    <row r="46" spans="1:6" x14ac:dyDescent="0.25">
      <c r="A46" s="139"/>
      <c r="B46" s="52"/>
      <c r="C46" s="52"/>
      <c r="D46" s="52"/>
      <c r="E46" s="52"/>
      <c r="F46" s="52"/>
    </row>
    <row r="47" spans="1:6" ht="30" x14ac:dyDescent="0.25">
      <c r="A47" s="150" t="s">
        <v>558</v>
      </c>
      <c r="B47" s="52"/>
      <c r="C47" s="52"/>
      <c r="D47" s="52"/>
      <c r="E47" s="52"/>
      <c r="F47" s="52"/>
    </row>
    <row r="48" spans="1:6" x14ac:dyDescent="0.25">
      <c r="A48" s="151" t="s">
        <v>556</v>
      </c>
      <c r="B48" s="90"/>
      <c r="C48" s="90"/>
      <c r="D48" s="90"/>
      <c r="E48" s="90"/>
      <c r="F48" s="90"/>
    </row>
    <row r="49" spans="1:6" x14ac:dyDescent="0.25">
      <c r="A49" s="151" t="s">
        <v>557</v>
      </c>
      <c r="B49" s="90"/>
      <c r="C49" s="90"/>
      <c r="D49" s="90"/>
      <c r="E49" s="90"/>
      <c r="F49" s="90"/>
    </row>
    <row r="50" spans="1:6" x14ac:dyDescent="0.25">
      <c r="A50" s="139"/>
      <c r="B50" s="52"/>
      <c r="C50" s="52"/>
      <c r="D50" s="52"/>
      <c r="E50" s="52"/>
      <c r="F50" s="52"/>
    </row>
    <row r="51" spans="1:6" x14ac:dyDescent="0.25">
      <c r="A51" s="150" t="s">
        <v>559</v>
      </c>
      <c r="B51" s="52"/>
      <c r="C51" s="52"/>
      <c r="D51" s="52"/>
      <c r="E51" s="52"/>
      <c r="F51" s="52"/>
    </row>
    <row r="52" spans="1:6" x14ac:dyDescent="0.25">
      <c r="A52" s="151" t="s">
        <v>556</v>
      </c>
      <c r="B52" s="90"/>
      <c r="C52" s="90"/>
      <c r="D52" s="90"/>
      <c r="E52" s="90"/>
      <c r="F52" s="90"/>
    </row>
    <row r="53" spans="1:6" x14ac:dyDescent="0.25">
      <c r="A53" s="151" t="s">
        <v>557</v>
      </c>
      <c r="B53" s="90"/>
      <c r="C53" s="90"/>
      <c r="D53" s="90"/>
      <c r="E53" s="90"/>
      <c r="F53" s="90"/>
    </row>
    <row r="54" spans="1:6" x14ac:dyDescent="0.25">
      <c r="A54" s="151" t="s">
        <v>560</v>
      </c>
      <c r="B54" s="90"/>
      <c r="C54" s="90"/>
      <c r="D54" s="90"/>
      <c r="E54" s="90"/>
      <c r="F54" s="90"/>
    </row>
    <row r="55" spans="1:6" x14ac:dyDescent="0.25">
      <c r="A55" s="139"/>
      <c r="B55" s="52"/>
      <c r="C55" s="52"/>
      <c r="D55" s="52"/>
      <c r="E55" s="52"/>
      <c r="F55" s="52"/>
    </row>
    <row r="56" spans="1:6" x14ac:dyDescent="0.25">
      <c r="A56" s="150" t="s">
        <v>561</v>
      </c>
      <c r="B56" s="52"/>
      <c r="C56" s="52"/>
      <c r="D56" s="52"/>
      <c r="E56" s="52"/>
      <c r="F56" s="52"/>
    </row>
    <row r="57" spans="1:6" x14ac:dyDescent="0.25">
      <c r="A57" s="151" t="s">
        <v>556</v>
      </c>
      <c r="B57" s="90"/>
      <c r="C57" s="90"/>
      <c r="D57" s="90"/>
      <c r="E57" s="90"/>
      <c r="F57" s="90"/>
    </row>
    <row r="58" spans="1:6" x14ac:dyDescent="0.25">
      <c r="A58" s="151" t="s">
        <v>557</v>
      </c>
      <c r="B58" s="90"/>
      <c r="C58" s="90"/>
      <c r="D58" s="90"/>
      <c r="E58" s="90"/>
      <c r="F58" s="90"/>
    </row>
    <row r="59" spans="1:6" x14ac:dyDescent="0.25">
      <c r="A59" s="139"/>
      <c r="B59" s="52"/>
      <c r="C59" s="52"/>
      <c r="D59" s="52"/>
      <c r="E59" s="52"/>
      <c r="F59" s="52"/>
    </row>
    <row r="60" spans="1:6" x14ac:dyDescent="0.25">
      <c r="A60" s="150" t="s">
        <v>562</v>
      </c>
      <c r="B60" s="52"/>
      <c r="C60" s="52"/>
      <c r="D60" s="52"/>
      <c r="E60" s="52"/>
      <c r="F60" s="52"/>
    </row>
    <row r="61" spans="1:6" x14ac:dyDescent="0.25">
      <c r="A61" s="151" t="s">
        <v>563</v>
      </c>
      <c r="B61" s="138"/>
      <c r="C61" s="138"/>
      <c r="D61" s="138"/>
      <c r="E61" s="138"/>
      <c r="F61" s="138"/>
    </row>
    <row r="62" spans="1:6" x14ac:dyDescent="0.25">
      <c r="A62" s="151" t="s">
        <v>564</v>
      </c>
      <c r="B62" s="156"/>
      <c r="C62" s="156"/>
      <c r="D62" s="156"/>
      <c r="E62" s="156"/>
      <c r="F62" s="156"/>
    </row>
    <row r="63" spans="1:6" x14ac:dyDescent="0.25">
      <c r="A63" s="139"/>
      <c r="B63" s="138"/>
      <c r="C63" s="138"/>
      <c r="D63" s="138"/>
      <c r="E63" s="138"/>
      <c r="F63" s="138"/>
    </row>
    <row r="64" spans="1:6" x14ac:dyDescent="0.25">
      <c r="A64" s="150" t="s">
        <v>565</v>
      </c>
      <c r="B64" s="138"/>
      <c r="C64" s="138"/>
      <c r="D64" s="138"/>
      <c r="E64" s="138"/>
      <c r="F64" s="138"/>
    </row>
    <row r="65" spans="1:6" x14ac:dyDescent="0.25">
      <c r="A65" s="151" t="s">
        <v>566</v>
      </c>
      <c r="B65" s="138"/>
      <c r="C65" s="138"/>
      <c r="D65" s="138"/>
      <c r="E65" s="138"/>
      <c r="F65" s="138"/>
    </row>
    <row r="66" spans="1:6" x14ac:dyDescent="0.25">
      <c r="A66" s="151" t="s">
        <v>567</v>
      </c>
      <c r="B66" s="139"/>
      <c r="C66" s="52"/>
      <c r="D66" s="139"/>
      <c r="E66" s="139"/>
      <c r="F66" s="139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scale="48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25" t="s">
        <v>452</v>
      </c>
      <c r="B1" s="225"/>
      <c r="C1" s="225"/>
      <c r="D1" s="225"/>
      <c r="E1" s="225"/>
      <c r="F1" s="225"/>
      <c r="G1" s="225"/>
    </row>
    <row r="2" spans="1:7" x14ac:dyDescent="0.25">
      <c r="A2" s="125" t="str">
        <f>'Formato 1'!A2</f>
        <v xml:space="preserve"> Comité Municipal de Agua Potable y Alcantarillado de Juventino Rosas</v>
      </c>
      <c r="B2" s="126"/>
      <c r="C2" s="126"/>
      <c r="D2" s="126"/>
      <c r="E2" s="126"/>
      <c r="F2" s="126"/>
      <c r="G2" s="127"/>
    </row>
    <row r="3" spans="1:7" x14ac:dyDescent="0.25">
      <c r="A3" s="128" t="s">
        <v>453</v>
      </c>
      <c r="B3" s="129"/>
      <c r="C3" s="129"/>
      <c r="D3" s="129"/>
      <c r="E3" s="129"/>
      <c r="F3" s="129"/>
      <c r="G3" s="130"/>
    </row>
    <row r="4" spans="1:7" x14ac:dyDescent="0.25">
      <c r="A4" s="128" t="s">
        <v>2</v>
      </c>
      <c r="B4" s="129"/>
      <c r="C4" s="129"/>
      <c r="D4" s="129"/>
      <c r="E4" s="129"/>
      <c r="F4" s="129"/>
      <c r="G4" s="130"/>
    </row>
    <row r="5" spans="1:7" x14ac:dyDescent="0.25">
      <c r="A5" s="128" t="s">
        <v>454</v>
      </c>
      <c r="B5" s="129"/>
      <c r="C5" s="129"/>
      <c r="D5" s="129"/>
      <c r="E5" s="129"/>
      <c r="F5" s="129"/>
      <c r="G5" s="130"/>
    </row>
    <row r="6" spans="1:7" x14ac:dyDescent="0.25">
      <c r="A6" s="223" t="s">
        <v>504</v>
      </c>
      <c r="B6" s="35">
        <v>2022</v>
      </c>
      <c r="C6" s="223">
        <f>+B6+1</f>
        <v>2023</v>
      </c>
      <c r="D6" s="223">
        <f>+C6+1</f>
        <v>2024</v>
      </c>
      <c r="E6" s="223">
        <f>+D6+1</f>
        <v>2025</v>
      </c>
      <c r="F6" s="223">
        <f>+E6+1</f>
        <v>2026</v>
      </c>
      <c r="G6" s="223">
        <f>+F6+1</f>
        <v>2027</v>
      </c>
    </row>
    <row r="7" spans="1:7" ht="83.25" customHeight="1" x14ac:dyDescent="0.25">
      <c r="A7" s="224"/>
      <c r="B7" s="69" t="s">
        <v>568</v>
      </c>
      <c r="C7" s="224"/>
      <c r="D7" s="224"/>
      <c r="E7" s="224"/>
      <c r="F7" s="224"/>
      <c r="G7" s="224"/>
    </row>
    <row r="8" spans="1:7" ht="30" x14ac:dyDescent="0.25">
      <c r="A8" s="70" t="s">
        <v>511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570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571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572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573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6" t="s">
        <v>487</v>
      </c>
      <c r="B1" s="226"/>
      <c r="C1" s="226"/>
      <c r="D1" s="226"/>
      <c r="E1" s="226"/>
      <c r="F1" s="226"/>
      <c r="G1" s="226"/>
    </row>
    <row r="2" spans="1:7" x14ac:dyDescent="0.25">
      <c r="A2" s="125" t="str">
        <f>'Formato 1'!A2</f>
        <v xml:space="preserve"> Comité Municipal de Agua Potable y Alcantarillado de Juventino Rosas</v>
      </c>
      <c r="B2" s="126"/>
      <c r="C2" s="126"/>
      <c r="D2" s="126"/>
      <c r="E2" s="126"/>
      <c r="F2" s="126"/>
      <c r="G2" s="127"/>
    </row>
    <row r="3" spans="1:7" x14ac:dyDescent="0.25">
      <c r="A3" s="110" t="s">
        <v>488</v>
      </c>
      <c r="B3" s="111"/>
      <c r="C3" s="111"/>
      <c r="D3" s="111"/>
      <c r="E3" s="111"/>
      <c r="F3" s="111"/>
      <c r="G3" s="112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110" t="s">
        <v>454</v>
      </c>
      <c r="B5" s="111"/>
      <c r="C5" s="111"/>
      <c r="D5" s="111"/>
      <c r="E5" s="111"/>
      <c r="F5" s="111"/>
      <c r="G5" s="112"/>
    </row>
    <row r="6" spans="1:7" x14ac:dyDescent="0.25">
      <c r="A6" s="227" t="s">
        <v>579</v>
      </c>
      <c r="B6" s="35">
        <v>2022</v>
      </c>
      <c r="C6" s="223">
        <f>+B6+1</f>
        <v>2023</v>
      </c>
      <c r="D6" s="223">
        <f>+C6+1</f>
        <v>2024</v>
      </c>
      <c r="E6" s="223">
        <f>+D6+1</f>
        <v>2025</v>
      </c>
      <c r="F6" s="223">
        <f>+E6+1</f>
        <v>2026</v>
      </c>
      <c r="G6" s="223">
        <f>+F6+1</f>
        <v>2027</v>
      </c>
    </row>
    <row r="7" spans="1:7" ht="57.75" customHeight="1" x14ac:dyDescent="0.25">
      <c r="A7" s="228"/>
      <c r="B7" s="36" t="s">
        <v>568</v>
      </c>
      <c r="C7" s="224"/>
      <c r="D7" s="224"/>
      <c r="E7" s="224"/>
      <c r="F7" s="224"/>
      <c r="G7" s="224"/>
    </row>
    <row r="8" spans="1:7" x14ac:dyDescent="0.25">
      <c r="A8" s="25" t="s">
        <v>489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580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581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492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582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580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581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492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493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500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501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6" t="s">
        <v>502</v>
      </c>
      <c r="B1" s="226"/>
      <c r="C1" s="226"/>
      <c r="D1" s="226"/>
      <c r="E1" s="226"/>
      <c r="F1" s="226"/>
      <c r="G1" s="226"/>
    </row>
    <row r="2" spans="1:7" x14ac:dyDescent="0.25">
      <c r="A2" s="125" t="str">
        <f>'Formato 1'!A2</f>
        <v xml:space="preserve"> Comité Municipal de Agua Potable y Alcantarillado de Juventino Rosas</v>
      </c>
      <c r="B2" s="126"/>
      <c r="C2" s="126"/>
      <c r="D2" s="126"/>
      <c r="E2" s="126"/>
      <c r="F2" s="126"/>
      <c r="G2" s="127"/>
    </row>
    <row r="3" spans="1:7" x14ac:dyDescent="0.25">
      <c r="A3" s="110" t="s">
        <v>503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30" t="s">
        <v>504</v>
      </c>
      <c r="B5" s="231">
        <v>2017</v>
      </c>
      <c r="C5" s="231">
        <f>+B5+1</f>
        <v>2018</v>
      </c>
      <c r="D5" s="231">
        <f>+C5+1</f>
        <v>2019</v>
      </c>
      <c r="E5" s="231">
        <f>+D5+1</f>
        <v>2020</v>
      </c>
      <c r="F5" s="231">
        <f>+E5+1</f>
        <v>2021</v>
      </c>
      <c r="G5" s="35">
        <f>+F5+1</f>
        <v>2022</v>
      </c>
    </row>
    <row r="6" spans="1:7" ht="32.25" x14ac:dyDescent="0.25">
      <c r="A6" s="208"/>
      <c r="B6" s="232"/>
      <c r="C6" s="232"/>
      <c r="D6" s="232"/>
      <c r="E6" s="232"/>
      <c r="F6" s="232"/>
      <c r="G6" s="36" t="s">
        <v>583</v>
      </c>
    </row>
    <row r="7" spans="1:7" x14ac:dyDescent="0.25">
      <c r="A7" s="61" t="s">
        <v>511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584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469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470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472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590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591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592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514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485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594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9" t="s">
        <v>595</v>
      </c>
      <c r="B39" s="229"/>
      <c r="C39" s="229"/>
      <c r="D39" s="229"/>
      <c r="E39" s="229"/>
      <c r="F39" s="229"/>
      <c r="G39" s="229"/>
    </row>
    <row r="40" spans="1:7" x14ac:dyDescent="0.25">
      <c r="A40" s="229" t="s">
        <v>596</v>
      </c>
      <c r="B40" s="229"/>
      <c r="C40" s="229"/>
      <c r="D40" s="229"/>
      <c r="E40" s="229"/>
      <c r="F40" s="229"/>
      <c r="G40" s="22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6" t="s">
        <v>517</v>
      </c>
      <c r="B1" s="226"/>
      <c r="C1" s="226"/>
      <c r="D1" s="226"/>
      <c r="E1" s="226"/>
      <c r="F1" s="226"/>
      <c r="G1" s="226"/>
    </row>
    <row r="2" spans="1:7" x14ac:dyDescent="0.25">
      <c r="A2" s="125" t="str">
        <f>'Formato 1'!A2</f>
        <v xml:space="preserve"> Comité Municipal de Agua Potable y Alcantarillado de Juventino Rosas</v>
      </c>
      <c r="B2" s="126"/>
      <c r="C2" s="126"/>
      <c r="D2" s="126"/>
      <c r="E2" s="126"/>
      <c r="F2" s="126"/>
      <c r="G2" s="127"/>
    </row>
    <row r="3" spans="1:7" x14ac:dyDescent="0.25">
      <c r="A3" s="110" t="s">
        <v>518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33" t="s">
        <v>579</v>
      </c>
      <c r="B5" s="231">
        <v>2017</v>
      </c>
      <c r="C5" s="231">
        <f>+B5+1</f>
        <v>2018</v>
      </c>
      <c r="D5" s="231">
        <f>+C5+1</f>
        <v>2019</v>
      </c>
      <c r="E5" s="231">
        <f>+D5+1</f>
        <v>2020</v>
      </c>
      <c r="F5" s="231">
        <f>+E5+1</f>
        <v>2021</v>
      </c>
      <c r="G5" s="35">
        <v>2022</v>
      </c>
    </row>
    <row r="6" spans="1:7" ht="48.75" customHeight="1" x14ac:dyDescent="0.25">
      <c r="A6" s="234"/>
      <c r="B6" s="232"/>
      <c r="C6" s="232"/>
      <c r="D6" s="232"/>
      <c r="E6" s="232"/>
      <c r="F6" s="232"/>
      <c r="G6" s="36" t="s">
        <v>597</v>
      </c>
    </row>
    <row r="7" spans="1:7" x14ac:dyDescent="0.25">
      <c r="A7" s="25" t="s">
        <v>489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580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581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492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493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582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580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581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492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493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582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500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598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9" t="s">
        <v>595</v>
      </c>
      <c r="B32" s="229"/>
      <c r="C32" s="229"/>
      <c r="D32" s="229"/>
      <c r="E32" s="229"/>
      <c r="F32" s="229"/>
      <c r="G32" s="229"/>
    </row>
    <row r="33" spans="1:7" x14ac:dyDescent="0.25">
      <c r="A33" s="229" t="s">
        <v>596</v>
      </c>
      <c r="B33" s="229"/>
      <c r="C33" s="229"/>
      <c r="D33" s="229"/>
      <c r="E33" s="229"/>
      <c r="F33" s="229"/>
      <c r="G33" s="22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35" t="s">
        <v>521</v>
      </c>
      <c r="B1" s="235"/>
      <c r="C1" s="235"/>
      <c r="D1" s="235"/>
      <c r="E1" s="235"/>
      <c r="F1" s="235"/>
    </row>
    <row r="2" spans="1:6" ht="20.100000000000001" customHeight="1" x14ac:dyDescent="0.25">
      <c r="A2" s="107" t="str">
        <f>'Formato 1'!A2</f>
        <v xml:space="preserve"> Comité Municipal de Agua Potable y Alcantarillado de Juventino Rosas</v>
      </c>
      <c r="B2" s="131"/>
      <c r="C2" s="131"/>
      <c r="D2" s="131"/>
      <c r="E2" s="131"/>
      <c r="F2" s="132"/>
    </row>
    <row r="3" spans="1:6" ht="29.25" customHeight="1" x14ac:dyDescent="0.25">
      <c r="A3" s="133" t="s">
        <v>522</v>
      </c>
      <c r="B3" s="134"/>
      <c r="C3" s="134"/>
      <c r="D3" s="134"/>
      <c r="E3" s="134"/>
      <c r="F3" s="135"/>
    </row>
    <row r="4" spans="1:6" ht="35.25" customHeight="1" x14ac:dyDescent="0.25">
      <c r="A4" s="118"/>
      <c r="B4" s="118" t="s">
        <v>523</v>
      </c>
      <c r="C4" s="118" t="s">
        <v>524</v>
      </c>
      <c r="D4" s="118" t="s">
        <v>525</v>
      </c>
      <c r="E4" s="118" t="s">
        <v>526</v>
      </c>
      <c r="F4" s="118" t="s">
        <v>527</v>
      </c>
    </row>
    <row r="5" spans="1:6" ht="12.75" customHeight="1" x14ac:dyDescent="0.25">
      <c r="A5" s="18" t="s">
        <v>528</v>
      </c>
      <c r="B5" s="52"/>
      <c r="C5" s="52"/>
      <c r="D5" s="52"/>
      <c r="E5" s="52"/>
      <c r="F5" s="52"/>
    </row>
    <row r="6" spans="1:6" ht="30" x14ac:dyDescent="0.25">
      <c r="A6" s="58" t="s">
        <v>529</v>
      </c>
      <c r="B6" s="59"/>
      <c r="C6" s="59"/>
      <c r="D6" s="59"/>
      <c r="E6" s="59"/>
      <c r="F6" s="59"/>
    </row>
    <row r="7" spans="1:6" ht="15" x14ac:dyDescent="0.25">
      <c r="A7" s="58" t="s">
        <v>530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531</v>
      </c>
      <c r="B9" s="44"/>
      <c r="C9" s="44"/>
      <c r="D9" s="44"/>
      <c r="E9" s="44"/>
      <c r="F9" s="44"/>
    </row>
    <row r="10" spans="1:6" ht="15" x14ac:dyDescent="0.25">
      <c r="A10" s="58" t="s">
        <v>532</v>
      </c>
      <c r="B10" s="59"/>
      <c r="C10" s="59"/>
      <c r="D10" s="59"/>
      <c r="E10" s="59"/>
      <c r="F10" s="59"/>
    </row>
    <row r="11" spans="1:6" ht="15" x14ac:dyDescent="0.25">
      <c r="A11" s="79" t="s">
        <v>533</v>
      </c>
      <c r="B11" s="59"/>
      <c r="C11" s="59"/>
      <c r="D11" s="59"/>
      <c r="E11" s="59"/>
      <c r="F11" s="59"/>
    </row>
    <row r="12" spans="1:6" ht="15" x14ac:dyDescent="0.25">
      <c r="A12" s="79" t="s">
        <v>534</v>
      </c>
      <c r="B12" s="59"/>
      <c r="C12" s="59"/>
      <c r="D12" s="59"/>
      <c r="E12" s="59"/>
      <c r="F12" s="59"/>
    </row>
    <row r="13" spans="1:6" ht="15" x14ac:dyDescent="0.25">
      <c r="A13" s="79" t="s">
        <v>535</v>
      </c>
      <c r="B13" s="59"/>
      <c r="C13" s="59"/>
      <c r="D13" s="59"/>
      <c r="E13" s="59"/>
      <c r="F13" s="59"/>
    </row>
    <row r="14" spans="1:6" ht="15" x14ac:dyDescent="0.25">
      <c r="A14" s="58" t="s">
        <v>536</v>
      </c>
      <c r="B14" s="59"/>
      <c r="C14" s="59"/>
      <c r="D14" s="59"/>
      <c r="E14" s="59"/>
      <c r="F14" s="59"/>
    </row>
    <row r="15" spans="1:6" ht="15" x14ac:dyDescent="0.25">
      <c r="A15" s="79" t="s">
        <v>533</v>
      </c>
      <c r="B15" s="59"/>
      <c r="C15" s="59"/>
      <c r="D15" s="59"/>
      <c r="E15" s="59"/>
      <c r="F15" s="59"/>
    </row>
    <row r="16" spans="1:6" ht="15" x14ac:dyDescent="0.25">
      <c r="A16" s="79" t="s">
        <v>534</v>
      </c>
      <c r="B16" s="59"/>
      <c r="C16" s="59"/>
      <c r="D16" s="59"/>
      <c r="E16" s="59"/>
      <c r="F16" s="59"/>
    </row>
    <row r="17" spans="1:6" ht="15" x14ac:dyDescent="0.25">
      <c r="A17" s="79" t="s">
        <v>535</v>
      </c>
      <c r="B17" s="59"/>
      <c r="C17" s="59"/>
      <c r="D17" s="59"/>
      <c r="E17" s="59"/>
      <c r="F17" s="59"/>
    </row>
    <row r="18" spans="1:6" ht="15" x14ac:dyDescent="0.25">
      <c r="A18" s="58" t="s">
        <v>537</v>
      </c>
      <c r="B18" s="119"/>
      <c r="C18" s="59"/>
      <c r="D18" s="59"/>
      <c r="E18" s="59"/>
      <c r="F18" s="59"/>
    </row>
    <row r="19" spans="1:6" ht="15" x14ac:dyDescent="0.25">
      <c r="A19" s="58" t="s">
        <v>538</v>
      </c>
      <c r="B19" s="59"/>
      <c r="C19" s="59"/>
      <c r="D19" s="59"/>
      <c r="E19" s="59"/>
      <c r="F19" s="59"/>
    </row>
    <row r="20" spans="1:6" ht="30" x14ac:dyDescent="0.25">
      <c r="A20" s="58" t="s">
        <v>539</v>
      </c>
      <c r="B20" s="120"/>
      <c r="C20" s="120"/>
      <c r="D20" s="120"/>
      <c r="E20" s="120"/>
      <c r="F20" s="120"/>
    </row>
    <row r="21" spans="1:6" ht="30" x14ac:dyDescent="0.25">
      <c r="A21" s="58" t="s">
        <v>540</v>
      </c>
      <c r="B21" s="120"/>
      <c r="C21" s="120"/>
      <c r="D21" s="120"/>
      <c r="E21" s="120"/>
      <c r="F21" s="120"/>
    </row>
    <row r="22" spans="1:6" ht="30" x14ac:dyDescent="0.25">
      <c r="A22" s="58" t="s">
        <v>541</v>
      </c>
      <c r="B22" s="120"/>
      <c r="C22" s="120"/>
      <c r="D22" s="120"/>
      <c r="E22" s="120"/>
      <c r="F22" s="120"/>
    </row>
    <row r="23" spans="1:6" ht="15" x14ac:dyDescent="0.25">
      <c r="A23" s="58" t="s">
        <v>542</v>
      </c>
      <c r="B23" s="120"/>
      <c r="C23" s="120"/>
      <c r="D23" s="120"/>
      <c r="E23" s="120"/>
      <c r="F23" s="120"/>
    </row>
    <row r="24" spans="1:6" ht="15" x14ac:dyDescent="0.25">
      <c r="A24" s="58" t="s">
        <v>543</v>
      </c>
      <c r="B24" s="121"/>
      <c r="C24" s="59"/>
      <c r="D24" s="59"/>
      <c r="E24" s="59"/>
      <c r="F24" s="59"/>
    </row>
    <row r="25" spans="1:6" ht="15" x14ac:dyDescent="0.25">
      <c r="A25" s="58" t="s">
        <v>544</v>
      </c>
      <c r="B25" s="121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545</v>
      </c>
      <c r="B27" s="44"/>
      <c r="C27" s="44"/>
      <c r="D27" s="44"/>
      <c r="E27" s="44"/>
      <c r="F27" s="44"/>
    </row>
    <row r="28" spans="1:6" ht="15" x14ac:dyDescent="0.25">
      <c r="A28" s="58" t="s">
        <v>546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547</v>
      </c>
      <c r="B30" s="44"/>
      <c r="C30" s="44"/>
      <c r="D30" s="44"/>
      <c r="E30" s="44"/>
      <c r="F30" s="44"/>
    </row>
    <row r="31" spans="1:6" ht="15" x14ac:dyDescent="0.25">
      <c r="A31" s="58" t="s">
        <v>532</v>
      </c>
      <c r="B31" s="59"/>
      <c r="C31" s="59"/>
      <c r="D31" s="59"/>
      <c r="E31" s="59"/>
      <c r="F31" s="59"/>
    </row>
    <row r="32" spans="1:6" ht="15" x14ac:dyDescent="0.25">
      <c r="A32" s="58" t="s">
        <v>536</v>
      </c>
      <c r="B32" s="59"/>
      <c r="C32" s="59"/>
      <c r="D32" s="59"/>
      <c r="E32" s="59"/>
      <c r="F32" s="59"/>
    </row>
    <row r="33" spans="1:6" ht="15" x14ac:dyDescent="0.25">
      <c r="A33" s="58" t="s">
        <v>548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549</v>
      </c>
      <c r="B35" s="44"/>
      <c r="C35" s="44"/>
      <c r="D35" s="44"/>
      <c r="E35" s="44"/>
      <c r="F35" s="44"/>
    </row>
    <row r="36" spans="1:6" ht="15" x14ac:dyDescent="0.25">
      <c r="A36" s="58" t="s">
        <v>550</v>
      </c>
      <c r="B36" s="59"/>
      <c r="C36" s="59"/>
      <c r="D36" s="59"/>
      <c r="E36" s="59"/>
      <c r="F36" s="59"/>
    </row>
    <row r="37" spans="1:6" ht="15" x14ac:dyDescent="0.25">
      <c r="A37" s="58" t="s">
        <v>551</v>
      </c>
      <c r="B37" s="59"/>
      <c r="C37" s="59"/>
      <c r="D37" s="59"/>
      <c r="E37" s="59"/>
      <c r="F37" s="59"/>
    </row>
    <row r="38" spans="1:6" ht="15" x14ac:dyDescent="0.25">
      <c r="A38" s="58" t="s">
        <v>552</v>
      </c>
      <c r="B38" s="121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553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554</v>
      </c>
      <c r="B42" s="44"/>
      <c r="C42" s="44"/>
      <c r="D42" s="44"/>
      <c r="E42" s="44"/>
      <c r="F42" s="44"/>
    </row>
    <row r="43" spans="1:6" ht="15" x14ac:dyDescent="0.25">
      <c r="A43" s="58" t="s">
        <v>555</v>
      </c>
      <c r="B43" s="59"/>
      <c r="C43" s="59"/>
      <c r="D43" s="59"/>
      <c r="E43" s="59"/>
      <c r="F43" s="59"/>
    </row>
    <row r="44" spans="1:6" ht="15" x14ac:dyDescent="0.25">
      <c r="A44" s="58" t="s">
        <v>556</v>
      </c>
      <c r="B44" s="59"/>
      <c r="C44" s="59"/>
      <c r="D44" s="59"/>
      <c r="E44" s="59"/>
      <c r="F44" s="59"/>
    </row>
    <row r="45" spans="1:6" ht="15" x14ac:dyDescent="0.25">
      <c r="A45" s="58" t="s">
        <v>557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558</v>
      </c>
      <c r="B47" s="44"/>
      <c r="C47" s="44"/>
      <c r="D47" s="44"/>
      <c r="E47" s="44"/>
      <c r="F47" s="44"/>
    </row>
    <row r="48" spans="1:6" ht="15" x14ac:dyDescent="0.25">
      <c r="A48" s="58" t="s">
        <v>556</v>
      </c>
      <c r="B48" s="120"/>
      <c r="C48" s="120"/>
      <c r="D48" s="120"/>
      <c r="E48" s="120"/>
      <c r="F48" s="120"/>
    </row>
    <row r="49" spans="1:6" ht="15" x14ac:dyDescent="0.25">
      <c r="A49" s="58" t="s">
        <v>557</v>
      </c>
      <c r="B49" s="120"/>
      <c r="C49" s="120"/>
      <c r="D49" s="120"/>
      <c r="E49" s="120"/>
      <c r="F49" s="120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559</v>
      </c>
      <c r="B51" s="44"/>
      <c r="C51" s="44"/>
      <c r="D51" s="44"/>
      <c r="E51" s="44"/>
      <c r="F51" s="44"/>
    </row>
    <row r="52" spans="1:6" ht="15" x14ac:dyDescent="0.25">
      <c r="A52" s="58" t="s">
        <v>556</v>
      </c>
      <c r="B52" s="59"/>
      <c r="C52" s="59"/>
      <c r="D52" s="59"/>
      <c r="E52" s="59"/>
      <c r="F52" s="59"/>
    </row>
    <row r="53" spans="1:6" ht="15" x14ac:dyDescent="0.25">
      <c r="A53" s="58" t="s">
        <v>557</v>
      </c>
      <c r="B53" s="59"/>
      <c r="C53" s="59"/>
      <c r="D53" s="59"/>
      <c r="E53" s="59"/>
      <c r="F53" s="59"/>
    </row>
    <row r="54" spans="1:6" ht="15" x14ac:dyDescent="0.25">
      <c r="A54" s="58" t="s">
        <v>560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561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556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557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562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563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564</v>
      </c>
      <c r="B62" s="121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565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566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567</v>
      </c>
      <c r="B66" s="59"/>
      <c r="C66" s="59"/>
      <c r="D66" s="59"/>
      <c r="E66" s="59"/>
      <c r="F66" s="59"/>
    </row>
    <row r="67" spans="1:6" ht="20.100000000000001" customHeight="1" x14ac:dyDescent="0.25">
      <c r="A67" s="117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4"/>
  <sheetViews>
    <sheetView showGridLines="0" topLeftCell="A37" zoomScaleNormal="100" workbookViewId="0">
      <selection sqref="A1:H5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6" t="s">
        <v>124</v>
      </c>
      <c r="B1" s="197"/>
      <c r="C1" s="197"/>
      <c r="D1" s="197"/>
      <c r="E1" s="197"/>
      <c r="F1" s="197"/>
      <c r="G1" s="197"/>
      <c r="H1" s="198"/>
    </row>
    <row r="2" spans="1:8" x14ac:dyDescent="0.25">
      <c r="A2" s="107" t="str">
        <f>'Formato 1'!A2</f>
        <v xml:space="preserve"> Comité Municipal de Agua Potable y Alcantarillado de Juventino Rosas</v>
      </c>
      <c r="B2" s="108"/>
      <c r="C2" s="108"/>
      <c r="D2" s="108"/>
      <c r="E2" s="108"/>
      <c r="F2" s="108"/>
      <c r="G2" s="108"/>
      <c r="H2" s="109"/>
    </row>
    <row r="3" spans="1:8" ht="15" customHeight="1" x14ac:dyDescent="0.25">
      <c r="A3" s="110" t="s">
        <v>125</v>
      </c>
      <c r="B3" s="111"/>
      <c r="C3" s="111"/>
      <c r="D3" s="111"/>
      <c r="E3" s="111"/>
      <c r="F3" s="111"/>
      <c r="G3" s="111"/>
      <c r="H3" s="112"/>
    </row>
    <row r="4" spans="1:8" ht="15" customHeight="1" x14ac:dyDescent="0.25">
      <c r="A4" s="110" t="str">
        <f>'Formato 1'!A4</f>
        <v>Al 31 de Diciembre de 2024 y al 31 de  Diciembre de 2025 (b)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13" t="s">
        <v>2</v>
      </c>
      <c r="B5" s="114"/>
      <c r="C5" s="114"/>
      <c r="D5" s="114"/>
      <c r="E5" s="114"/>
      <c r="F5" s="114"/>
      <c r="G5" s="114"/>
      <c r="H5" s="115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9"/>
      <c r="B7" s="100"/>
      <c r="C7" s="100"/>
      <c r="D7" s="100"/>
      <c r="E7" s="100"/>
      <c r="F7" s="100"/>
      <c r="G7" s="100"/>
      <c r="H7" s="100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1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2" t="s">
        <v>136</v>
      </c>
      <c r="B10" s="103">
        <v>0</v>
      </c>
      <c r="C10" s="46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</row>
    <row r="11" spans="1:8" x14ac:dyDescent="0.25">
      <c r="A11" s="102" t="s">
        <v>137</v>
      </c>
      <c r="B11" s="103">
        <v>0</v>
      </c>
      <c r="C11" s="46">
        <v>0</v>
      </c>
      <c r="D11" s="103">
        <v>0</v>
      </c>
      <c r="E11" s="103">
        <v>0</v>
      </c>
      <c r="F11" s="103">
        <v>0</v>
      </c>
      <c r="G11" s="46">
        <v>0</v>
      </c>
      <c r="H11" s="46">
        <v>0</v>
      </c>
    </row>
    <row r="12" spans="1:8" ht="16.5" customHeight="1" x14ac:dyDescent="0.25">
      <c r="A12" s="102" t="s">
        <v>138</v>
      </c>
      <c r="B12" s="103">
        <v>0</v>
      </c>
      <c r="C12" s="46">
        <v>0</v>
      </c>
      <c r="D12" s="103">
        <v>0</v>
      </c>
      <c r="E12" s="103">
        <v>0</v>
      </c>
      <c r="F12" s="103">
        <v>0</v>
      </c>
      <c r="G12" s="46">
        <v>0</v>
      </c>
      <c r="H12" s="46">
        <v>0</v>
      </c>
    </row>
    <row r="13" spans="1:8" x14ac:dyDescent="0.25">
      <c r="A13" s="101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2" t="s">
        <v>140</v>
      </c>
      <c r="B14" s="103">
        <v>0</v>
      </c>
      <c r="C14" s="46">
        <v>0</v>
      </c>
      <c r="D14" s="103">
        <v>0</v>
      </c>
      <c r="E14" s="103">
        <v>0</v>
      </c>
      <c r="F14" s="103">
        <v>0</v>
      </c>
      <c r="G14" s="46">
        <v>0</v>
      </c>
      <c r="H14" s="46">
        <v>0</v>
      </c>
    </row>
    <row r="15" spans="1:8" ht="15" customHeight="1" x14ac:dyDescent="0.25">
      <c r="A15" s="102" t="s">
        <v>141</v>
      </c>
      <c r="B15" s="103">
        <v>0</v>
      </c>
      <c r="C15" s="46">
        <v>0</v>
      </c>
      <c r="D15" s="103">
        <v>0</v>
      </c>
      <c r="E15" s="103">
        <v>0</v>
      </c>
      <c r="F15" s="103">
        <v>0</v>
      </c>
      <c r="G15" s="46">
        <v>0</v>
      </c>
      <c r="H15" s="46">
        <v>0</v>
      </c>
    </row>
    <row r="16" spans="1:8" x14ac:dyDescent="0.25">
      <c r="A16" s="102" t="s">
        <v>142</v>
      </c>
      <c r="B16" s="103">
        <v>0</v>
      </c>
      <c r="C16" s="46">
        <v>0</v>
      </c>
      <c r="D16" s="103">
        <v>0</v>
      </c>
      <c r="E16" s="103">
        <v>0</v>
      </c>
      <c r="F16" s="103">
        <v>0</v>
      </c>
      <c r="G16" s="46">
        <v>0</v>
      </c>
      <c r="H16" s="46">
        <v>0</v>
      </c>
    </row>
    <row r="17" spans="1:8" x14ac:dyDescent="0.25">
      <c r="A17" s="104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143</v>
      </c>
      <c r="B18" s="158">
        <v>5648737.7300000004</v>
      </c>
      <c r="C18" s="159"/>
      <c r="D18" s="159"/>
      <c r="E18" s="159"/>
      <c r="F18" s="194">
        <v>5974674.2699999996</v>
      </c>
      <c r="G18" s="105"/>
      <c r="H18" s="105"/>
    </row>
    <row r="19" spans="1:8" ht="16.5" customHeight="1" x14ac:dyDescent="0.25">
      <c r="A19" s="104"/>
      <c r="B19" s="90"/>
      <c r="C19" s="90"/>
      <c r="D19" s="90"/>
      <c r="E19" s="90"/>
      <c r="F19" s="193"/>
      <c r="G19" s="90"/>
      <c r="H19" s="90"/>
    </row>
    <row r="20" spans="1:8" ht="14.45" customHeight="1" x14ac:dyDescent="0.25">
      <c r="A20" s="8" t="s">
        <v>144</v>
      </c>
      <c r="B20" s="4">
        <f t="shared" ref="B20:H20" si="3">B8+B18</f>
        <v>5648737.7300000004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193">
        <v>5974674.2699999996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4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6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6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6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6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6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6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02" t="s">
        <v>154</v>
      </c>
      <c r="B33" s="202"/>
      <c r="C33" s="202"/>
      <c r="D33" s="202"/>
      <c r="E33" s="202"/>
      <c r="F33" s="202"/>
      <c r="G33" s="202"/>
      <c r="H33" s="202"/>
    </row>
    <row r="34" spans="1:8" ht="14.45" customHeight="1" x14ac:dyDescent="0.25">
      <c r="A34" s="202"/>
      <c r="B34" s="202"/>
      <c r="C34" s="202"/>
      <c r="D34" s="202"/>
      <c r="E34" s="202"/>
      <c r="F34" s="202"/>
      <c r="G34" s="202"/>
      <c r="H34" s="202"/>
    </row>
    <row r="35" spans="1:8" ht="14.45" customHeight="1" x14ac:dyDescent="0.25">
      <c r="A35" s="202"/>
      <c r="B35" s="202"/>
      <c r="C35" s="202"/>
      <c r="D35" s="202"/>
      <c r="E35" s="202"/>
      <c r="F35" s="202"/>
      <c r="G35" s="202"/>
      <c r="H35" s="202"/>
    </row>
    <row r="36" spans="1:8" ht="14.45" customHeight="1" x14ac:dyDescent="0.25">
      <c r="A36" s="202"/>
      <c r="B36" s="202"/>
      <c r="C36" s="202"/>
      <c r="D36" s="202"/>
      <c r="E36" s="202"/>
      <c r="F36" s="202"/>
      <c r="G36" s="202"/>
      <c r="H36" s="202"/>
    </row>
    <row r="37" spans="1:8" ht="14.45" customHeight="1" x14ac:dyDescent="0.25">
      <c r="A37" s="202"/>
      <c r="B37" s="202"/>
      <c r="C37" s="202"/>
      <c r="D37" s="202"/>
      <c r="E37" s="202"/>
      <c r="F37" s="202"/>
      <c r="G37" s="202"/>
      <c r="H37" s="20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6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6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6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  <row r="47" spans="1:8" x14ac:dyDescent="0.25">
      <c r="A47" s="188" t="s">
        <v>608</v>
      </c>
      <c r="B47" s="186"/>
      <c r="C47" s="186"/>
      <c r="D47" s="186"/>
    </row>
    <row r="48" spans="1:8" x14ac:dyDescent="0.25">
      <c r="A48" s="187"/>
      <c r="B48" s="187"/>
      <c r="C48" s="187"/>
      <c r="D48" s="187"/>
      <c r="E48" s="187"/>
    </row>
    <row r="49" spans="1:5" x14ac:dyDescent="0.25">
      <c r="A49" s="187"/>
      <c r="B49" s="187"/>
      <c r="C49" s="187"/>
      <c r="D49" s="187"/>
      <c r="E49" s="187"/>
    </row>
    <row r="50" spans="1:5" x14ac:dyDescent="0.25">
      <c r="A50" s="187"/>
      <c r="B50" s="187"/>
      <c r="C50" s="187"/>
      <c r="D50" s="187"/>
      <c r="E50" s="187"/>
    </row>
    <row r="51" spans="1:5" x14ac:dyDescent="0.25">
      <c r="A51" s="199" t="s">
        <v>609</v>
      </c>
      <c r="B51" s="199"/>
      <c r="C51" s="199" t="s">
        <v>610</v>
      </c>
      <c r="D51" s="199"/>
      <c r="E51" s="199"/>
    </row>
    <row r="52" spans="1:5" x14ac:dyDescent="0.25">
      <c r="A52" s="200" t="s">
        <v>611</v>
      </c>
      <c r="B52" s="200"/>
      <c r="C52" s="201" t="s">
        <v>612</v>
      </c>
      <c r="D52" s="201"/>
      <c r="E52" s="201"/>
    </row>
    <row r="53" spans="1:5" x14ac:dyDescent="0.25">
      <c r="A53" s="200"/>
      <c r="B53" s="200"/>
      <c r="C53" s="201"/>
      <c r="D53" s="201"/>
      <c r="E53" s="201"/>
    </row>
    <row r="54" spans="1:5" x14ac:dyDescent="0.25">
      <c r="A54" s="200"/>
      <c r="B54" s="200"/>
      <c r="C54" s="201"/>
      <c r="D54" s="201"/>
      <c r="E54" s="201"/>
    </row>
  </sheetData>
  <mergeCells count="6">
    <mergeCell ref="A1:H1"/>
    <mergeCell ref="A33:H37"/>
    <mergeCell ref="A51:B51"/>
    <mergeCell ref="C51:E51"/>
    <mergeCell ref="A52:B54"/>
    <mergeCell ref="C52:E5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25" right="0.25" top="0.75" bottom="0.75" header="0.3" footer="0.3"/>
  <pageSetup scale="58" orientation="landscape" horizontalDpi="1200" verticalDpi="1200" r:id="rId1"/>
  <ignoredErrors>
    <ignoredError sqref="B8:H17 B41:F44 B21:H31 G18:H18 B19:E20 G19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0"/>
  <sheetViews>
    <sheetView showGridLines="0" zoomScale="75" zoomScaleNormal="75" workbookViewId="0">
      <selection sqref="A1:K3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6" t="s">
        <v>165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25">
      <c r="A2" s="107" t="str">
        <f>'Formato 1'!A2</f>
        <v xml:space="preserve"> Comité Municipal de Agua Potable y Alcantarillado de Juventino Rosas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1" x14ac:dyDescent="0.25">
      <c r="A3" s="110" t="s">
        <v>166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 x14ac:dyDescent="0.25">
      <c r="A4" s="236" t="s">
        <v>614</v>
      </c>
      <c r="B4" s="237"/>
      <c r="C4" s="237"/>
      <c r="D4" s="237"/>
      <c r="E4" s="237"/>
      <c r="F4" s="237"/>
      <c r="G4" s="237"/>
      <c r="H4" s="237"/>
      <c r="I4" s="237"/>
      <c r="J4" s="237"/>
      <c r="K4" s="238"/>
    </row>
    <row r="5" spans="1:11" x14ac:dyDescent="0.25">
      <c r="A5" s="110" t="s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6"/>
      <c r="C8" s="96"/>
      <c r="D8" s="96"/>
      <c r="E8" s="4">
        <f>SUM(E9:E12)</f>
        <v>0</v>
      </c>
      <c r="F8" s="96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7" t="s">
        <v>179</v>
      </c>
      <c r="B9" s="98"/>
      <c r="C9" s="98"/>
      <c r="D9" s="98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7" t="s">
        <v>180</v>
      </c>
      <c r="B10" s="98"/>
      <c r="C10" s="98"/>
      <c r="D10" s="98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7" t="s">
        <v>181</v>
      </c>
      <c r="B11" s="98"/>
      <c r="C11" s="98"/>
      <c r="D11" s="98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7" t="s">
        <v>182</v>
      </c>
      <c r="B12" s="98"/>
      <c r="C12" s="98"/>
      <c r="D12" s="98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7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6"/>
      <c r="C14" s="96"/>
      <c r="D14" s="96"/>
      <c r="E14" s="4">
        <f>SUM(E15:E18)</f>
        <v>0</v>
      </c>
      <c r="F14" s="96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7" t="s">
        <v>184</v>
      </c>
      <c r="B15" s="98"/>
      <c r="C15" s="98"/>
      <c r="D15" s="98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7" t="s">
        <v>185</v>
      </c>
      <c r="B16" s="98"/>
      <c r="C16" s="98"/>
      <c r="D16" s="98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7" t="s">
        <v>186</v>
      </c>
      <c r="B17" s="98"/>
      <c r="C17" s="98"/>
      <c r="D17" s="98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7" t="s">
        <v>187</v>
      </c>
      <c r="B18" s="98"/>
      <c r="C18" s="98"/>
      <c r="D18" s="98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7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6"/>
      <c r="C20" s="96"/>
      <c r="D20" s="96"/>
      <c r="E20" s="4">
        <f>SUM(E8,E14)</f>
        <v>0</v>
      </c>
      <c r="F20" s="96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3" spans="1:11" x14ac:dyDescent="0.25">
      <c r="A23" s="188" t="s">
        <v>608</v>
      </c>
      <c r="B23" s="186"/>
      <c r="C23" s="186"/>
      <c r="D23" s="186"/>
    </row>
    <row r="24" spans="1:11" x14ac:dyDescent="0.25">
      <c r="A24" s="187"/>
      <c r="B24" s="187"/>
      <c r="C24" s="187"/>
      <c r="D24" s="187"/>
      <c r="E24" s="187"/>
    </row>
    <row r="25" spans="1:11" x14ac:dyDescent="0.25">
      <c r="A25" s="187"/>
      <c r="B25" s="187"/>
      <c r="C25" s="187"/>
      <c r="D25" s="187"/>
      <c r="E25" s="187"/>
    </row>
    <row r="26" spans="1:11" x14ac:dyDescent="0.25">
      <c r="A26" s="187"/>
      <c r="B26" s="187"/>
      <c r="C26" s="187"/>
      <c r="D26" s="187"/>
      <c r="E26" s="187"/>
    </row>
    <row r="27" spans="1:11" x14ac:dyDescent="0.25">
      <c r="A27" s="199" t="s">
        <v>609</v>
      </c>
      <c r="B27" s="199"/>
      <c r="C27" s="199" t="s">
        <v>610</v>
      </c>
      <c r="D27" s="199"/>
      <c r="E27" s="199"/>
    </row>
    <row r="28" spans="1:11" x14ac:dyDescent="0.25">
      <c r="A28" s="200" t="s">
        <v>611</v>
      </c>
      <c r="B28" s="200"/>
      <c r="C28" s="201" t="s">
        <v>612</v>
      </c>
      <c r="D28" s="201"/>
      <c r="E28" s="201"/>
    </row>
    <row r="29" spans="1:11" x14ac:dyDescent="0.25">
      <c r="A29" s="200"/>
      <c r="B29" s="200"/>
      <c r="C29" s="201"/>
      <c r="D29" s="201"/>
      <c r="E29" s="201"/>
    </row>
    <row r="30" spans="1:11" x14ac:dyDescent="0.25">
      <c r="A30" s="200"/>
      <c r="B30" s="200"/>
      <c r="C30" s="201"/>
      <c r="D30" s="201"/>
      <c r="E30" s="201"/>
    </row>
  </sheetData>
  <mergeCells count="6">
    <mergeCell ref="A1:K1"/>
    <mergeCell ref="A27:B27"/>
    <mergeCell ref="C27:E27"/>
    <mergeCell ref="A28:B30"/>
    <mergeCell ref="C28:E30"/>
    <mergeCell ref="A4:K4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25" right="0.25" top="0.75" bottom="0.75" header="0.3" footer="0.3"/>
  <pageSetup scale="50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84"/>
  <sheetViews>
    <sheetView showGridLines="0" topLeftCell="A61" zoomScale="75" zoomScaleNormal="75" workbookViewId="0">
      <selection sqref="A1:E8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6" t="s">
        <v>189</v>
      </c>
      <c r="B1" s="197"/>
      <c r="C1" s="197"/>
      <c r="D1" s="198"/>
    </row>
    <row r="2" spans="1:4" x14ac:dyDescent="0.25">
      <c r="A2" s="107" t="str">
        <f>'Formato 1'!A2</f>
        <v xml:space="preserve"> Comité Municipal de Agua Potable y Alcantarillado de Juventino Rosas</v>
      </c>
      <c r="B2" s="108"/>
      <c r="C2" s="108"/>
      <c r="D2" s="109"/>
    </row>
    <row r="3" spans="1:4" x14ac:dyDescent="0.25">
      <c r="A3" s="110" t="s">
        <v>190</v>
      </c>
      <c r="B3" s="111"/>
      <c r="C3" s="111"/>
      <c r="D3" s="112"/>
    </row>
    <row r="4" spans="1:4" x14ac:dyDescent="0.25">
      <c r="A4" s="110" t="str">
        <f>'Formato 3'!A4</f>
        <v>del 01 de Enero al 31 de Diciembre de 2025</v>
      </c>
      <c r="B4" s="111"/>
      <c r="C4" s="111"/>
      <c r="D4" s="112"/>
    </row>
    <row r="5" spans="1:4" x14ac:dyDescent="0.25">
      <c r="A5" s="113" t="s">
        <v>2</v>
      </c>
      <c r="B5" s="114"/>
      <c r="C5" s="114"/>
      <c r="D5" s="115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49495898.689999998</v>
      </c>
      <c r="C8" s="14">
        <f>SUM(C9:C11)</f>
        <v>46512104.780000001</v>
      </c>
      <c r="D8" s="14">
        <f>SUM(D9:D11)</f>
        <v>46512104.780000001</v>
      </c>
    </row>
    <row r="9" spans="1:4" x14ac:dyDescent="0.25">
      <c r="A9" s="57" t="s">
        <v>195</v>
      </c>
      <c r="B9" s="160">
        <v>48895898.689999998</v>
      </c>
      <c r="C9" s="160">
        <v>44008497.780000001</v>
      </c>
      <c r="D9" s="160">
        <v>44008497.780000001</v>
      </c>
    </row>
    <row r="10" spans="1:4" x14ac:dyDescent="0.25">
      <c r="A10" s="57" t="s">
        <v>196</v>
      </c>
      <c r="B10" s="160">
        <v>600000</v>
      </c>
      <c r="C10" s="160">
        <v>2503607</v>
      </c>
      <c r="D10" s="160">
        <v>2503607</v>
      </c>
    </row>
    <row r="11" spans="1:4" x14ac:dyDescent="0.25">
      <c r="A11" s="57" t="s">
        <v>197</v>
      </c>
      <c r="B11" s="239">
        <f>B44</f>
        <v>0</v>
      </c>
      <c r="C11" s="239">
        <f>C44</f>
        <v>0</v>
      </c>
      <c r="D11" s="239">
        <f>D44</f>
        <v>0</v>
      </c>
    </row>
    <row r="12" spans="1:4" x14ac:dyDescent="0.25">
      <c r="A12" s="45"/>
      <c r="B12" s="90"/>
      <c r="C12" s="90"/>
      <c r="D12" s="90"/>
    </row>
    <row r="13" spans="1:4" x14ac:dyDescent="0.25">
      <c r="A13" s="3" t="s">
        <v>198</v>
      </c>
      <c r="B13" s="14">
        <f>B14+B15</f>
        <v>49495898.689999998</v>
      </c>
      <c r="C13" s="14">
        <f>C14+C15</f>
        <v>47336368.289999999</v>
      </c>
      <c r="D13" s="14">
        <f>D14+D15</f>
        <v>47336368.289999999</v>
      </c>
    </row>
    <row r="14" spans="1:4" x14ac:dyDescent="0.25">
      <c r="A14" s="57" t="s">
        <v>199</v>
      </c>
      <c r="B14" s="160">
        <v>48895898.689999998</v>
      </c>
      <c r="C14" s="160">
        <v>45749690.289999999</v>
      </c>
      <c r="D14" s="160">
        <v>45749690.289999999</v>
      </c>
    </row>
    <row r="15" spans="1:4" x14ac:dyDescent="0.25">
      <c r="A15" s="57" t="s">
        <v>200</v>
      </c>
      <c r="B15" s="160">
        <v>600000</v>
      </c>
      <c r="C15" s="160">
        <v>1586678</v>
      </c>
      <c r="D15" s="160">
        <v>1586678</v>
      </c>
    </row>
    <row r="16" spans="1:4" x14ac:dyDescent="0.25">
      <c r="A16" s="45"/>
      <c r="B16" s="90"/>
      <c r="C16" s="90"/>
      <c r="D16" s="90"/>
    </row>
    <row r="17" spans="1:4" x14ac:dyDescent="0.25">
      <c r="A17" s="3" t="s">
        <v>201</v>
      </c>
      <c r="B17" s="15">
        <v>0</v>
      </c>
      <c r="C17" s="14">
        <f>C18+C19</f>
        <v>2215141.81</v>
      </c>
      <c r="D17" s="14">
        <f>D18+D19</f>
        <v>2215141.81</v>
      </c>
    </row>
    <row r="18" spans="1:4" x14ac:dyDescent="0.25">
      <c r="A18" s="57" t="s">
        <v>202</v>
      </c>
      <c r="B18" s="16">
        <v>0</v>
      </c>
      <c r="C18" s="160">
        <v>2215141.81</v>
      </c>
      <c r="D18" s="160">
        <v>2215141.81</v>
      </c>
    </row>
    <row r="19" spans="1:4" x14ac:dyDescent="0.25">
      <c r="A19" s="57" t="s">
        <v>203</v>
      </c>
      <c r="B19" s="16">
        <v>0</v>
      </c>
      <c r="C19" s="160">
        <v>0</v>
      </c>
      <c r="D19" s="160">
        <v>0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204</v>
      </c>
      <c r="B21" s="14">
        <f>B8-B13+B17</f>
        <v>0</v>
      </c>
      <c r="C21" s="14">
        <f>C8-C13+C17</f>
        <v>1390878.3000000021</v>
      </c>
      <c r="D21" s="14">
        <f>D8-D13+D17</f>
        <v>1390878.3000000021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205</v>
      </c>
      <c r="B23" s="14">
        <f>B21-B11</f>
        <v>0</v>
      </c>
      <c r="C23" s="14">
        <f>C21-C11</f>
        <v>1390878.3000000021</v>
      </c>
      <c r="D23" s="14">
        <f>D21-D11</f>
        <v>1390878.3000000021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-824263.50999999791</v>
      </c>
      <c r="D25" s="14">
        <f>D23-D17</f>
        <v>-824263.50999999791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-824263.50999999791</v>
      </c>
      <c r="D33" s="4">
        <f>D25+D29</f>
        <v>-824263.50999999791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240">
        <v>48895898.689999998</v>
      </c>
      <c r="C48" s="240">
        <v>44008497.780000001</v>
      </c>
      <c r="D48" s="240">
        <v>44008497.780000001</v>
      </c>
    </row>
    <row r="49" spans="1:4" x14ac:dyDescent="0.25">
      <c r="A49" s="21" t="s">
        <v>223</v>
      </c>
      <c r="B49" s="192">
        <f>B50-B51</f>
        <v>0</v>
      </c>
      <c r="C49" s="192">
        <f>C50-C51</f>
        <v>0</v>
      </c>
      <c r="D49" s="192">
        <f>D50-D51</f>
        <v>0</v>
      </c>
    </row>
    <row r="50" spans="1:4" x14ac:dyDescent="0.25">
      <c r="A50" s="95" t="s">
        <v>216</v>
      </c>
      <c r="B50" s="161">
        <v>0</v>
      </c>
      <c r="C50" s="161">
        <v>0</v>
      </c>
      <c r="D50" s="161">
        <v>0</v>
      </c>
    </row>
    <row r="51" spans="1:4" x14ac:dyDescent="0.25">
      <c r="A51" s="95" t="s">
        <v>219</v>
      </c>
      <c r="B51" s="161">
        <v>0</v>
      </c>
      <c r="C51" s="161">
        <v>0</v>
      </c>
      <c r="D51" s="161">
        <v>0</v>
      </c>
    </row>
    <row r="52" spans="1:4" x14ac:dyDescent="0.25">
      <c r="A52" s="44"/>
      <c r="B52" s="162"/>
      <c r="C52" s="162"/>
      <c r="D52" s="162"/>
    </row>
    <row r="53" spans="1:4" x14ac:dyDescent="0.25">
      <c r="A53" s="57" t="s">
        <v>199</v>
      </c>
      <c r="B53" s="161">
        <v>48895898.689999998</v>
      </c>
      <c r="C53" s="161">
        <v>45749690.289999999</v>
      </c>
      <c r="D53" s="161">
        <v>45749690.289999999</v>
      </c>
    </row>
    <row r="54" spans="1:4" x14ac:dyDescent="0.25">
      <c r="A54" s="44"/>
      <c r="B54" s="162"/>
      <c r="C54" s="162"/>
      <c r="D54" s="162"/>
    </row>
    <row r="55" spans="1:4" x14ac:dyDescent="0.25">
      <c r="A55" s="57" t="s">
        <v>202</v>
      </c>
      <c r="B55" s="163"/>
      <c r="C55" s="161">
        <v>2215141.81</v>
      </c>
      <c r="D55" s="161">
        <v>2215141.81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473949.30000000214</v>
      </c>
      <c r="D57" s="4">
        <f>D48+D49-D53+D55</f>
        <v>473949.30000000214</v>
      </c>
    </row>
    <row r="58" spans="1:4" x14ac:dyDescent="0.25">
      <c r="A58" s="22"/>
      <c r="B58" s="23"/>
      <c r="C58" s="23"/>
      <c r="D58" s="23"/>
    </row>
    <row r="59" spans="1:4" x14ac:dyDescent="0.25">
      <c r="A59" s="18" t="s">
        <v>225</v>
      </c>
      <c r="B59" s="4">
        <f>B57-B49</f>
        <v>0</v>
      </c>
      <c r="C59" s="4">
        <f>C57-C49</f>
        <v>473949.30000000214</v>
      </c>
      <c r="D59" s="4">
        <f>D57-D49</f>
        <v>473949.30000000214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4" t="s">
        <v>196</v>
      </c>
      <c r="B63" s="189">
        <v>600000</v>
      </c>
      <c r="C63" s="189">
        <v>2503607</v>
      </c>
      <c r="D63" s="189">
        <v>2503607</v>
      </c>
    </row>
    <row r="64" spans="1:4" ht="30" x14ac:dyDescent="0.25">
      <c r="A64" s="21" t="s">
        <v>226</v>
      </c>
      <c r="B64" s="190">
        <f>B65-B66</f>
        <v>0</v>
      </c>
      <c r="C64" s="190">
        <f>C65-C66</f>
        <v>0</v>
      </c>
      <c r="D64" s="190">
        <f>D65-D66</f>
        <v>0</v>
      </c>
    </row>
    <row r="65" spans="1:5" x14ac:dyDescent="0.25">
      <c r="A65" s="95" t="s">
        <v>217</v>
      </c>
      <c r="B65" s="160">
        <v>0</v>
      </c>
      <c r="C65" s="160">
        <v>0</v>
      </c>
      <c r="D65" s="160">
        <v>0</v>
      </c>
    </row>
    <row r="66" spans="1:5" x14ac:dyDescent="0.25">
      <c r="A66" s="95" t="s">
        <v>220</v>
      </c>
      <c r="B66" s="160">
        <v>0</v>
      </c>
      <c r="C66" s="160">
        <v>0</v>
      </c>
      <c r="D66" s="160">
        <v>0</v>
      </c>
    </row>
    <row r="67" spans="1:5" x14ac:dyDescent="0.25">
      <c r="A67" s="44"/>
      <c r="B67" s="191"/>
      <c r="C67" s="191"/>
      <c r="D67" s="191"/>
    </row>
    <row r="68" spans="1:5" x14ac:dyDescent="0.25">
      <c r="A68" s="57" t="s">
        <v>227</v>
      </c>
      <c r="B68" s="160">
        <v>600000</v>
      </c>
      <c r="C68" s="160">
        <v>1586678</v>
      </c>
      <c r="D68" s="160">
        <v>1586678</v>
      </c>
    </row>
    <row r="69" spans="1:5" x14ac:dyDescent="0.25">
      <c r="A69" s="44"/>
      <c r="B69" s="90"/>
      <c r="C69" s="90"/>
      <c r="D69" s="90"/>
    </row>
    <row r="70" spans="1:5" x14ac:dyDescent="0.25">
      <c r="A70" s="57" t="s">
        <v>203</v>
      </c>
      <c r="B70" s="16">
        <v>0</v>
      </c>
      <c r="C70" s="93">
        <f>C19</f>
        <v>0</v>
      </c>
      <c r="D70" s="93">
        <f>D19</f>
        <v>0</v>
      </c>
    </row>
    <row r="71" spans="1:5" x14ac:dyDescent="0.25">
      <c r="A71" s="44"/>
      <c r="B71" s="90"/>
      <c r="C71" s="90"/>
      <c r="D71" s="90"/>
    </row>
    <row r="72" spans="1:5" x14ac:dyDescent="0.25">
      <c r="A72" s="18" t="s">
        <v>228</v>
      </c>
      <c r="B72" s="14">
        <f>B63+B64-B68+B70</f>
        <v>0</v>
      </c>
      <c r="C72" s="14">
        <f>C63+C64-C68+C70</f>
        <v>916929</v>
      </c>
      <c r="D72" s="14">
        <f>D63+D64-D68+D70</f>
        <v>916929</v>
      </c>
    </row>
    <row r="73" spans="1:5" x14ac:dyDescent="0.25">
      <c r="A73" s="44"/>
      <c r="B73" s="90"/>
      <c r="C73" s="90"/>
      <c r="D73" s="90"/>
    </row>
    <row r="74" spans="1:5" x14ac:dyDescent="0.25">
      <c r="A74" s="18" t="s">
        <v>229</v>
      </c>
      <c r="B74" s="14">
        <f>B72-B64</f>
        <v>0</v>
      </c>
      <c r="C74" s="14">
        <f>C72-C64</f>
        <v>916929</v>
      </c>
      <c r="D74" s="14">
        <f>D72-D64</f>
        <v>916929</v>
      </c>
    </row>
    <row r="75" spans="1:5" x14ac:dyDescent="0.25">
      <c r="A75" s="54"/>
      <c r="B75" s="81"/>
      <c r="C75" s="81"/>
      <c r="D75" s="81"/>
    </row>
    <row r="77" spans="1:5" x14ac:dyDescent="0.25">
      <c r="A77" s="188" t="s">
        <v>608</v>
      </c>
      <c r="B77" s="186"/>
      <c r="C77" s="186"/>
      <c r="D77" s="186"/>
    </row>
    <row r="78" spans="1:5" x14ac:dyDescent="0.25">
      <c r="A78" s="187"/>
      <c r="B78" s="187"/>
      <c r="C78" s="187"/>
      <c r="D78" s="187"/>
      <c r="E78" s="187"/>
    </row>
    <row r="79" spans="1:5" x14ac:dyDescent="0.25">
      <c r="A79" s="187"/>
      <c r="B79" s="187"/>
      <c r="C79" s="187"/>
      <c r="D79" s="187"/>
      <c r="E79" s="187"/>
    </row>
    <row r="80" spans="1:5" x14ac:dyDescent="0.25">
      <c r="A80" s="187"/>
      <c r="B80" s="187"/>
      <c r="C80" s="187"/>
      <c r="D80" s="187"/>
      <c r="E80" s="187"/>
    </row>
    <row r="81" spans="1:5" x14ac:dyDescent="0.25">
      <c r="A81" s="199" t="s">
        <v>609</v>
      </c>
      <c r="B81" s="199"/>
      <c r="C81" s="199" t="s">
        <v>610</v>
      </c>
      <c r="D81" s="199"/>
      <c r="E81" s="199"/>
    </row>
    <row r="82" spans="1:5" x14ac:dyDescent="0.25">
      <c r="A82" s="200" t="s">
        <v>611</v>
      </c>
      <c r="B82" s="200"/>
      <c r="C82" s="201" t="s">
        <v>612</v>
      </c>
      <c r="D82" s="201"/>
      <c r="E82" s="201"/>
    </row>
    <row r="83" spans="1:5" x14ac:dyDescent="0.25">
      <c r="A83" s="200"/>
      <c r="B83" s="200"/>
      <c r="C83" s="201"/>
      <c r="D83" s="201"/>
      <c r="E83" s="201"/>
    </row>
    <row r="84" spans="1:5" x14ac:dyDescent="0.25">
      <c r="A84" s="200"/>
      <c r="B84" s="200"/>
      <c r="C84" s="201"/>
      <c r="D84" s="201"/>
      <c r="E84" s="201"/>
    </row>
  </sheetData>
  <mergeCells count="5">
    <mergeCell ref="A1:D1"/>
    <mergeCell ref="A81:B81"/>
    <mergeCell ref="C81:E81"/>
    <mergeCell ref="A82:B84"/>
    <mergeCell ref="C82:E84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1200" verticalDpi="1200" r:id="rId1"/>
  <ignoredErrors>
    <ignoredError sqref="B8:D8 B29:D33 B37:D44 B69:D74 B12:D13 B16:D17 B20:D25 B18:B19 B56: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5"/>
  <sheetViews>
    <sheetView showGridLines="0" topLeftCell="A51" zoomScale="75" zoomScaleNormal="75" workbookViewId="0">
      <selection sqref="A1:G8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6" t="s">
        <v>230</v>
      </c>
      <c r="B1" s="197"/>
      <c r="C1" s="197"/>
      <c r="D1" s="197"/>
      <c r="E1" s="197"/>
      <c r="F1" s="197"/>
      <c r="G1" s="198"/>
    </row>
    <row r="2" spans="1:7" x14ac:dyDescent="0.25">
      <c r="A2" s="107" t="str">
        <f>'Formato 1'!A2</f>
        <v xml:space="preserve"> Comité Municipal de Agua Potable y Alcantarillado de Juventino Rosas</v>
      </c>
      <c r="B2" s="108"/>
      <c r="C2" s="108"/>
      <c r="D2" s="108"/>
      <c r="E2" s="108"/>
      <c r="F2" s="108"/>
      <c r="G2" s="109"/>
    </row>
    <row r="3" spans="1:7" x14ac:dyDescent="0.25">
      <c r="A3" s="110" t="s">
        <v>231</v>
      </c>
      <c r="B3" s="111"/>
      <c r="C3" s="111"/>
      <c r="D3" s="111"/>
      <c r="E3" s="111"/>
      <c r="F3" s="111"/>
      <c r="G3" s="112"/>
    </row>
    <row r="4" spans="1:7" x14ac:dyDescent="0.25">
      <c r="A4" s="110" t="str">
        <f>'Formato 3'!A4</f>
        <v>del 01 de Enero al 31 de Diciembre de 2025</v>
      </c>
      <c r="B4" s="111"/>
      <c r="C4" s="111"/>
      <c r="D4" s="111"/>
      <c r="E4" s="111"/>
      <c r="F4" s="111"/>
      <c r="G4" s="112"/>
    </row>
    <row r="5" spans="1:7" x14ac:dyDescent="0.25">
      <c r="A5" s="113" t="s">
        <v>2</v>
      </c>
      <c r="B5" s="114"/>
      <c r="C5" s="114"/>
      <c r="D5" s="114"/>
      <c r="E5" s="114"/>
      <c r="F5" s="114"/>
      <c r="G5" s="115"/>
    </row>
    <row r="6" spans="1:7" x14ac:dyDescent="0.25">
      <c r="A6" s="203" t="s">
        <v>232</v>
      </c>
      <c r="B6" s="205" t="s">
        <v>233</v>
      </c>
      <c r="C6" s="205"/>
      <c r="D6" s="205"/>
      <c r="E6" s="205"/>
      <c r="F6" s="205"/>
      <c r="G6" s="205" t="s">
        <v>234</v>
      </c>
    </row>
    <row r="7" spans="1:7" ht="30" x14ac:dyDescent="0.25">
      <c r="A7" s="204"/>
      <c r="B7" s="24" t="s">
        <v>235</v>
      </c>
      <c r="C7" s="7" t="s">
        <v>236</v>
      </c>
      <c r="D7" s="24" t="s">
        <v>237</v>
      </c>
      <c r="E7" s="24" t="s">
        <v>192</v>
      </c>
      <c r="F7" s="24" t="s">
        <v>238</v>
      </c>
      <c r="G7" s="205"/>
    </row>
    <row r="8" spans="1:7" x14ac:dyDescent="0.25">
      <c r="A8" s="25" t="s">
        <v>239</v>
      </c>
      <c r="B8" s="90"/>
      <c r="C8" s="90"/>
      <c r="D8" s="90"/>
      <c r="E8" s="90"/>
      <c r="F8" s="90"/>
      <c r="G8" s="90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5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95">
        <v>48895898.689999998</v>
      </c>
      <c r="C15" s="195">
        <v>0</v>
      </c>
      <c r="D15" s="241">
        <f t="shared" ref="D15" si="1">B15+C15</f>
        <v>48895898.689999998</v>
      </c>
      <c r="E15" s="161">
        <v>44008497.780000001</v>
      </c>
      <c r="F15" s="161">
        <v>44008497.780000001</v>
      </c>
      <c r="G15" s="241">
        <f t="shared" si="0"/>
        <v>-4887400.9099999964</v>
      </c>
    </row>
    <row r="16" spans="1:7" x14ac:dyDescent="0.25">
      <c r="A16" s="91" t="s">
        <v>247</v>
      </c>
      <c r="B16" s="46">
        <f t="shared" ref="B16:G16" si="2">SUM(B17:B27)</f>
        <v>0</v>
      </c>
      <c r="C16" s="46">
        <f t="shared" si="2"/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3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3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3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3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3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3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3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3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3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3"/>
        <v>0</v>
      </c>
    </row>
    <row r="28" spans="1:7" x14ac:dyDescent="0.25">
      <c r="A28" s="57" t="s">
        <v>259</v>
      </c>
      <c r="B28" s="46">
        <f t="shared" ref="B28:G28" si="4">SUM(B29:B33)</f>
        <v>0</v>
      </c>
      <c r="C28" s="46">
        <f t="shared" si="4"/>
        <v>0</v>
      </c>
      <c r="D28" s="46">
        <f t="shared" si="4"/>
        <v>0</v>
      </c>
      <c r="E28" s="46">
        <f t="shared" si="4"/>
        <v>0</v>
      </c>
      <c r="F28" s="46">
        <f t="shared" si="4"/>
        <v>0</v>
      </c>
      <c r="G28" s="46">
        <f t="shared" si="4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4" si="5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5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5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5"/>
        <v>0</v>
      </c>
    </row>
    <row r="34" spans="1:7" ht="14.45" customHeight="1" x14ac:dyDescent="0.25">
      <c r="A34" s="57" t="s">
        <v>265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f t="shared" si="5"/>
        <v>0</v>
      </c>
    </row>
    <row r="35" spans="1:7" ht="14.45" customHeight="1" x14ac:dyDescent="0.25">
      <c r="A35" s="57" t="s">
        <v>266</v>
      </c>
      <c r="B35" s="46">
        <f t="shared" ref="B35:G35" si="6">B36</f>
        <v>0</v>
      </c>
      <c r="C35" s="46">
        <f t="shared" si="6"/>
        <v>0</v>
      </c>
      <c r="D35" s="46">
        <f t="shared" si="6"/>
        <v>0</v>
      </c>
      <c r="E35" s="46">
        <f t="shared" si="6"/>
        <v>0</v>
      </c>
      <c r="F35" s="46">
        <f t="shared" si="6"/>
        <v>0</v>
      </c>
      <c r="G35" s="46">
        <f t="shared" si="6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7">B38+B39</f>
        <v>0</v>
      </c>
      <c r="C37" s="46">
        <f t="shared" si="7"/>
        <v>0</v>
      </c>
      <c r="D37" s="46">
        <f t="shared" si="7"/>
        <v>0</v>
      </c>
      <c r="E37" s="46">
        <f t="shared" si="7"/>
        <v>0</v>
      </c>
      <c r="F37" s="46">
        <f t="shared" si="7"/>
        <v>0</v>
      </c>
      <c r="G37" s="46">
        <f t="shared" si="7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8">SUM(B9,B10,B11,B12,B13,B14,B15,B16,B28,B34,B35,B37)</f>
        <v>48895898.689999998</v>
      </c>
      <c r="C41" s="4">
        <f t="shared" si="8"/>
        <v>0</v>
      </c>
      <c r="D41" s="4">
        <f t="shared" si="8"/>
        <v>48895898.689999998</v>
      </c>
      <c r="E41" s="4">
        <f t="shared" si="8"/>
        <v>44008497.780000001</v>
      </c>
      <c r="F41" s="4">
        <f t="shared" si="8"/>
        <v>44008497.780000001</v>
      </c>
      <c r="G41" s="4">
        <f t="shared" si="8"/>
        <v>-4887400.9099999964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9">SUM(B46:B53)</f>
        <v>0</v>
      </c>
      <c r="C45" s="46">
        <f t="shared" si="9"/>
        <v>0</v>
      </c>
      <c r="D45" s="46">
        <f t="shared" si="9"/>
        <v>0</v>
      </c>
      <c r="E45" s="46">
        <f t="shared" si="9"/>
        <v>0</v>
      </c>
      <c r="F45" s="46">
        <f t="shared" si="9"/>
        <v>0</v>
      </c>
      <c r="G45" s="46">
        <f t="shared" si="9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10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10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10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10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10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10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1">SUM(B55:B58)</f>
        <v>0</v>
      </c>
      <c r="C54" s="46">
        <f t="shared" si="11"/>
        <v>0</v>
      </c>
      <c r="D54" s="46">
        <f t="shared" si="11"/>
        <v>0</v>
      </c>
      <c r="E54" s="46">
        <f t="shared" si="11"/>
        <v>0</v>
      </c>
      <c r="F54" s="46">
        <f t="shared" si="11"/>
        <v>0</v>
      </c>
      <c r="G54" s="46">
        <f t="shared" si="11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2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2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2"/>
        <v>0</v>
      </c>
    </row>
    <row r="59" spans="1:7" x14ac:dyDescent="0.25">
      <c r="A59" s="57" t="s">
        <v>288</v>
      </c>
      <c r="B59" s="46">
        <f t="shared" ref="B59:G59" si="13">SUM(B60:B61)</f>
        <v>0</v>
      </c>
      <c r="C59" s="46">
        <f t="shared" si="13"/>
        <v>0</v>
      </c>
      <c r="D59" s="46">
        <f t="shared" si="13"/>
        <v>0</v>
      </c>
      <c r="E59" s="46">
        <f t="shared" si="13"/>
        <v>0</v>
      </c>
      <c r="F59" s="46">
        <f t="shared" si="13"/>
        <v>0</v>
      </c>
      <c r="G59" s="46">
        <f t="shared" si="13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4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4"/>
        <v>0</v>
      </c>
    </row>
    <row r="63" spans="1:7" x14ac:dyDescent="0.25">
      <c r="A63" s="57" t="s">
        <v>292</v>
      </c>
      <c r="B63" s="161">
        <v>600000</v>
      </c>
      <c r="C63" s="161">
        <v>0</v>
      </c>
      <c r="D63" s="241">
        <f t="shared" ref="D63" si="15">B63+C63</f>
        <v>600000</v>
      </c>
      <c r="E63" s="46">
        <v>0</v>
      </c>
      <c r="F63" s="46">
        <v>0</v>
      </c>
      <c r="G63" s="46">
        <f t="shared" si="14"/>
        <v>-600000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6">B45+B54+B59+B62+B63</f>
        <v>600000</v>
      </c>
      <c r="C65" s="4">
        <f t="shared" si="16"/>
        <v>0</v>
      </c>
      <c r="D65" s="4">
        <f t="shared" si="16"/>
        <v>600000</v>
      </c>
      <c r="E65" s="4">
        <f t="shared" si="16"/>
        <v>0</v>
      </c>
      <c r="F65" s="4">
        <f t="shared" si="16"/>
        <v>0</v>
      </c>
      <c r="G65" s="4">
        <f t="shared" si="16"/>
        <v>-600000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7">B68</f>
        <v>0</v>
      </c>
      <c r="C67" s="4">
        <f t="shared" si="17"/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192">
        <f>B41+B65+B67</f>
        <v>49495898.689999998</v>
      </c>
      <c r="C70" s="192">
        <f t="shared" ref="C70:G70" si="18">C41+C65+C67</f>
        <v>0</v>
      </c>
      <c r="D70" s="192">
        <f t="shared" si="18"/>
        <v>49495898.689999998</v>
      </c>
      <c r="E70" s="192">
        <f t="shared" si="18"/>
        <v>44008497.780000001</v>
      </c>
      <c r="F70" s="192">
        <f t="shared" si="18"/>
        <v>44008497.780000001</v>
      </c>
      <c r="G70" s="192">
        <f t="shared" si="18"/>
        <v>-5487400.9099999964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9">B73+B74</f>
        <v>0</v>
      </c>
      <c r="C75" s="4">
        <f t="shared" si="19"/>
        <v>0</v>
      </c>
      <c r="D75" s="4">
        <f t="shared" si="19"/>
        <v>0</v>
      </c>
      <c r="E75" s="4">
        <f t="shared" si="19"/>
        <v>0</v>
      </c>
      <c r="F75" s="4">
        <f t="shared" si="19"/>
        <v>0</v>
      </c>
      <c r="G75" s="4">
        <f t="shared" si="19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  <row r="78" spans="1:7" x14ac:dyDescent="0.25">
      <c r="A78" s="188" t="s">
        <v>608</v>
      </c>
      <c r="B78" s="186"/>
      <c r="C78" s="186"/>
      <c r="D78" s="186"/>
    </row>
    <row r="79" spans="1:7" x14ac:dyDescent="0.25">
      <c r="A79" s="187"/>
      <c r="B79" s="187"/>
      <c r="C79" s="187"/>
      <c r="D79" s="187"/>
      <c r="E79" s="187"/>
    </row>
    <row r="80" spans="1:7" x14ac:dyDescent="0.25">
      <c r="A80" s="187"/>
      <c r="B80" s="187"/>
      <c r="C80" s="187"/>
      <c r="D80" s="187"/>
      <c r="E80" s="187"/>
    </row>
    <row r="81" spans="1:5" x14ac:dyDescent="0.25">
      <c r="A81" s="187"/>
      <c r="B81" s="187"/>
      <c r="C81" s="187"/>
      <c r="D81" s="187"/>
      <c r="E81" s="187"/>
    </row>
    <row r="82" spans="1:5" x14ac:dyDescent="0.25">
      <c r="A82" s="199" t="s">
        <v>609</v>
      </c>
      <c r="B82" s="199"/>
      <c r="C82" s="199" t="s">
        <v>610</v>
      </c>
      <c r="D82" s="199"/>
      <c r="E82" s="199"/>
    </row>
    <row r="83" spans="1:5" x14ac:dyDescent="0.25">
      <c r="A83" s="200" t="s">
        <v>611</v>
      </c>
      <c r="B83" s="200"/>
      <c r="C83" s="201" t="s">
        <v>612</v>
      </c>
      <c r="D83" s="201"/>
      <c r="E83" s="201"/>
    </row>
    <row r="84" spans="1:5" x14ac:dyDescent="0.25">
      <c r="A84" s="200"/>
      <c r="B84" s="200"/>
      <c r="C84" s="201"/>
      <c r="D84" s="201"/>
      <c r="E84" s="201"/>
    </row>
    <row r="85" spans="1:5" x14ac:dyDescent="0.25">
      <c r="A85" s="200"/>
      <c r="B85" s="200"/>
      <c r="C85" s="201"/>
      <c r="D85" s="201"/>
      <c r="E85" s="201"/>
    </row>
  </sheetData>
  <mergeCells count="8">
    <mergeCell ref="A1:G1"/>
    <mergeCell ref="A82:B82"/>
    <mergeCell ref="C82:E82"/>
    <mergeCell ref="A83:B85"/>
    <mergeCell ref="C83:E8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25" right="0.25" top="0.75" bottom="0.75" header="0.3" footer="0.3"/>
  <pageSetup scale="47" orientation="portrait" horizontalDpi="1200" verticalDpi="1200" r:id="rId1"/>
  <ignoredErrors>
    <ignoredError sqref="B16:F27 B29:F58 B60:F62 G9:G14 G60:G69 G55:G58 G38:G53 B64:F69 E63:F63 G71:G76 B71:F75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9"/>
  <sheetViews>
    <sheetView showGridLines="0" topLeftCell="A133" zoomScale="75" zoomScaleNormal="75" workbookViewId="0">
      <selection sqref="A1:G16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6" t="s">
        <v>301</v>
      </c>
      <c r="B1" s="197"/>
      <c r="C1" s="197"/>
      <c r="D1" s="197"/>
      <c r="E1" s="197"/>
      <c r="F1" s="197"/>
      <c r="G1" s="198"/>
    </row>
    <row r="2" spans="1:7" x14ac:dyDescent="0.25">
      <c r="A2" s="122" t="str">
        <f>'Formato 1'!A2</f>
        <v xml:space="preserve"> Comité Municipal de Agua Potable y Alcantarillado de Juventino Rosas</v>
      </c>
      <c r="B2" s="122"/>
      <c r="C2" s="122"/>
      <c r="D2" s="122"/>
      <c r="E2" s="122"/>
      <c r="F2" s="122"/>
      <c r="G2" s="122"/>
    </row>
    <row r="3" spans="1:7" x14ac:dyDescent="0.25">
      <c r="A3" s="123" t="s">
        <v>302</v>
      </c>
      <c r="B3" s="123"/>
      <c r="C3" s="123"/>
      <c r="D3" s="123"/>
      <c r="E3" s="123"/>
      <c r="F3" s="123"/>
      <c r="G3" s="123"/>
    </row>
    <row r="4" spans="1:7" x14ac:dyDescent="0.25">
      <c r="A4" s="123" t="s">
        <v>303</v>
      </c>
      <c r="B4" s="123"/>
      <c r="C4" s="123"/>
      <c r="D4" s="123"/>
      <c r="E4" s="123"/>
      <c r="F4" s="123"/>
      <c r="G4" s="123"/>
    </row>
    <row r="5" spans="1:7" x14ac:dyDescent="0.25">
      <c r="A5" s="123" t="str">
        <f>'Formato 3'!A4</f>
        <v>del 01 de Enero al 31 de Diciembre de 2025</v>
      </c>
      <c r="B5" s="123"/>
      <c r="C5" s="123"/>
      <c r="D5" s="123"/>
      <c r="E5" s="123"/>
      <c r="F5" s="123"/>
      <c r="G5" s="123"/>
    </row>
    <row r="6" spans="1:7" x14ac:dyDescent="0.25">
      <c r="A6" s="124" t="s">
        <v>2</v>
      </c>
      <c r="B6" s="124"/>
      <c r="C6" s="124"/>
      <c r="D6" s="124"/>
      <c r="E6" s="124"/>
      <c r="F6" s="124"/>
      <c r="G6" s="124"/>
    </row>
    <row r="7" spans="1:7" x14ac:dyDescent="0.25">
      <c r="A7" s="207" t="s">
        <v>6</v>
      </c>
      <c r="B7" s="207" t="s">
        <v>304</v>
      </c>
      <c r="C7" s="207"/>
      <c r="D7" s="207"/>
      <c r="E7" s="207"/>
      <c r="F7" s="207"/>
      <c r="G7" s="208" t="s">
        <v>305</v>
      </c>
    </row>
    <row r="8" spans="1:7" ht="30" x14ac:dyDescent="0.25">
      <c r="A8" s="20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7"/>
    </row>
    <row r="9" spans="1:7" x14ac:dyDescent="0.25">
      <c r="A9" s="26" t="s">
        <v>310</v>
      </c>
      <c r="B9" s="82">
        <f>SUM(B10,B18,B28,B38,B48,B58,B62,B71,B75)</f>
        <v>48895898.689999998</v>
      </c>
      <c r="C9" s="82">
        <f t="shared" ref="C9:F9" si="0">SUM(C10,C18,C28,C38,C48,C58,C62,C71,C75)</f>
        <v>3592817</v>
      </c>
      <c r="D9" s="82">
        <f>SUM(D10,D18,D28,D38,D48,D58,D62,D71,D75)</f>
        <v>52488715.689999998</v>
      </c>
      <c r="E9" s="82">
        <f>SUM(E10,E18,E28,E38,E48,E58,E62,E71,E75)</f>
        <v>45749690.289999999</v>
      </c>
      <c r="F9" s="82">
        <f t="shared" si="0"/>
        <v>45749690.289999999</v>
      </c>
      <c r="G9" s="82">
        <f>SUM(G10,G18,G28,G38,G48,G58,G62,G71,G75)</f>
        <v>6739025.3999999994</v>
      </c>
    </row>
    <row r="10" spans="1:7" x14ac:dyDescent="0.25">
      <c r="A10" s="83" t="s">
        <v>311</v>
      </c>
      <c r="B10" s="82">
        <f t="shared" ref="B10:F10" si="1">SUM(B11:B17)</f>
        <v>23422165.619999997</v>
      </c>
      <c r="C10" s="82">
        <f t="shared" si="1"/>
        <v>499714.22</v>
      </c>
      <c r="D10" s="82">
        <f t="shared" si="1"/>
        <v>23921879.84</v>
      </c>
      <c r="E10" s="82">
        <f>SUM(E11:E17)</f>
        <v>21401778.399999999</v>
      </c>
      <c r="F10" s="82">
        <f t="shared" si="1"/>
        <v>21401778.399999999</v>
      </c>
      <c r="G10" s="82">
        <f>SUM(G11:G17)</f>
        <v>2520101.4400000004</v>
      </c>
    </row>
    <row r="11" spans="1:7" x14ac:dyDescent="0.25">
      <c r="A11" s="84" t="s">
        <v>312</v>
      </c>
      <c r="B11" s="164">
        <v>11739607.07</v>
      </c>
      <c r="C11" s="164">
        <v>-3300</v>
      </c>
      <c r="D11" s="74">
        <f>+B11+C11</f>
        <v>11736307.07</v>
      </c>
      <c r="E11" s="164">
        <v>10629884.1</v>
      </c>
      <c r="F11" s="164">
        <v>10629884.1</v>
      </c>
      <c r="G11" s="74">
        <f>D11-E11</f>
        <v>1106422.9700000007</v>
      </c>
    </row>
    <row r="12" spans="1:7" x14ac:dyDescent="0.25">
      <c r="A12" s="84" t="s">
        <v>313</v>
      </c>
      <c r="B12" s="164">
        <v>691992.77</v>
      </c>
      <c r="C12" s="164">
        <v>0</v>
      </c>
      <c r="D12" s="74">
        <f t="shared" ref="D12:D17" si="2">+B12+C12</f>
        <v>691992.77</v>
      </c>
      <c r="E12" s="164">
        <v>475662.06</v>
      </c>
      <c r="F12" s="164">
        <v>475662.06</v>
      </c>
      <c r="G12" s="74">
        <f t="shared" ref="G12:G17" si="3">D12-E12</f>
        <v>216330.71000000002</v>
      </c>
    </row>
    <row r="13" spans="1:7" x14ac:dyDescent="0.25">
      <c r="A13" s="84" t="s">
        <v>314</v>
      </c>
      <c r="B13" s="164">
        <v>2704865.13</v>
      </c>
      <c r="C13" s="164">
        <v>135600</v>
      </c>
      <c r="D13" s="74">
        <f t="shared" si="2"/>
        <v>2840465.13</v>
      </c>
      <c r="E13" s="164">
        <v>2191586.52</v>
      </c>
      <c r="F13" s="164">
        <v>2191586.52</v>
      </c>
      <c r="G13" s="74">
        <f t="shared" si="3"/>
        <v>648878.60999999987</v>
      </c>
    </row>
    <row r="14" spans="1:7" x14ac:dyDescent="0.25">
      <c r="A14" s="84" t="s">
        <v>315</v>
      </c>
      <c r="B14" s="164">
        <v>3322111.97</v>
      </c>
      <c r="C14" s="164">
        <v>210814.22</v>
      </c>
      <c r="D14" s="74">
        <f t="shared" si="2"/>
        <v>3532926.1900000004</v>
      </c>
      <c r="E14" s="164">
        <v>3495881.64</v>
      </c>
      <c r="F14" s="164">
        <v>3495881.64</v>
      </c>
      <c r="G14" s="74">
        <f t="shared" si="3"/>
        <v>37044.550000000279</v>
      </c>
    </row>
    <row r="15" spans="1:7" x14ac:dyDescent="0.25">
      <c r="A15" s="84" t="s">
        <v>316</v>
      </c>
      <c r="B15" s="164">
        <v>2428729.61</v>
      </c>
      <c r="C15" s="164">
        <v>156600</v>
      </c>
      <c r="D15" s="74">
        <f t="shared" si="2"/>
        <v>2585329.61</v>
      </c>
      <c r="E15" s="164">
        <v>2362574.66</v>
      </c>
      <c r="F15" s="164">
        <v>2362574.66</v>
      </c>
      <c r="G15" s="74">
        <f t="shared" si="3"/>
        <v>222754.94999999972</v>
      </c>
    </row>
    <row r="16" spans="1:7" x14ac:dyDescent="0.25">
      <c r="A16" s="84" t="s">
        <v>317</v>
      </c>
      <c r="B16" s="165">
        <v>0</v>
      </c>
      <c r="C16" s="165">
        <v>0</v>
      </c>
      <c r="D16" s="74">
        <f t="shared" si="2"/>
        <v>0</v>
      </c>
      <c r="E16" s="165">
        <v>0</v>
      </c>
      <c r="F16" s="165">
        <v>0</v>
      </c>
      <c r="G16" s="74">
        <f t="shared" si="3"/>
        <v>0</v>
      </c>
    </row>
    <row r="17" spans="1:7" x14ac:dyDescent="0.25">
      <c r="A17" s="84" t="s">
        <v>318</v>
      </c>
      <c r="B17" s="164">
        <v>2534859.0699999998</v>
      </c>
      <c r="C17" s="164">
        <v>0</v>
      </c>
      <c r="D17" s="74">
        <f t="shared" si="2"/>
        <v>2534859.0699999998</v>
      </c>
      <c r="E17" s="164">
        <v>2246189.42</v>
      </c>
      <c r="F17" s="164">
        <v>2246189.42</v>
      </c>
      <c r="G17" s="74">
        <f t="shared" si="3"/>
        <v>288669.64999999991</v>
      </c>
    </row>
    <row r="18" spans="1:7" x14ac:dyDescent="0.25">
      <c r="A18" s="83" t="s">
        <v>319</v>
      </c>
      <c r="B18" s="164">
        <f>SUM(B19:B27)</f>
        <v>6277571.6100000003</v>
      </c>
      <c r="C18" s="164">
        <f>SUM(C19:C27)</f>
        <v>509856.71</v>
      </c>
      <c r="D18" s="82">
        <f t="shared" ref="D18:G18" si="4">SUM(D19:D27)</f>
        <v>6787428.3200000003</v>
      </c>
      <c r="E18" s="164">
        <f>SUM(E19:E27)</f>
        <v>5384224.3099999996</v>
      </c>
      <c r="F18" s="164">
        <f>SUM(F19:F27)</f>
        <v>5384224.3099999996</v>
      </c>
      <c r="G18" s="82">
        <f t="shared" si="4"/>
        <v>1403204.0100000002</v>
      </c>
    </row>
    <row r="19" spans="1:7" x14ac:dyDescent="0.25">
      <c r="A19" s="84" t="s">
        <v>320</v>
      </c>
      <c r="B19" s="164">
        <v>376000</v>
      </c>
      <c r="C19" s="164">
        <v>10000</v>
      </c>
      <c r="D19" s="74">
        <f>+B19+C19</f>
        <v>386000</v>
      </c>
      <c r="E19" s="164">
        <v>312807.78000000003</v>
      </c>
      <c r="F19" s="164">
        <v>312807.78000000003</v>
      </c>
      <c r="G19" s="74">
        <f>D19-E19</f>
        <v>73192.219999999972</v>
      </c>
    </row>
    <row r="20" spans="1:7" x14ac:dyDescent="0.25">
      <c r="A20" s="84" t="s">
        <v>321</v>
      </c>
      <c r="B20" s="164">
        <v>20000</v>
      </c>
      <c r="C20" s="164">
        <v>13000</v>
      </c>
      <c r="D20" s="74">
        <f t="shared" ref="D20:D27" si="5">+B20+C20</f>
        <v>33000</v>
      </c>
      <c r="E20" s="164">
        <v>21600.82</v>
      </c>
      <c r="F20" s="164">
        <v>21600.82</v>
      </c>
      <c r="G20" s="74">
        <f t="shared" ref="G20:G27" si="6">D20-E20</f>
        <v>11399.18</v>
      </c>
    </row>
    <row r="21" spans="1:7" x14ac:dyDescent="0.25">
      <c r="A21" s="84" t="s">
        <v>322</v>
      </c>
      <c r="B21" s="165">
        <v>0</v>
      </c>
      <c r="C21" s="165">
        <v>0</v>
      </c>
      <c r="D21" s="74">
        <f t="shared" si="5"/>
        <v>0</v>
      </c>
      <c r="E21" s="165">
        <v>0</v>
      </c>
      <c r="F21" s="165">
        <v>0</v>
      </c>
      <c r="G21" s="74">
        <f t="shared" si="6"/>
        <v>0</v>
      </c>
    </row>
    <row r="22" spans="1:7" x14ac:dyDescent="0.25">
      <c r="A22" s="84" t="s">
        <v>323</v>
      </c>
      <c r="B22" s="164">
        <v>4206571.6100000003</v>
      </c>
      <c r="C22" s="164">
        <v>-309323.28999999998</v>
      </c>
      <c r="D22" s="74">
        <f t="shared" si="5"/>
        <v>3897248.3200000003</v>
      </c>
      <c r="E22" s="164">
        <v>3078402.04</v>
      </c>
      <c r="F22" s="164">
        <v>3078402.04</v>
      </c>
      <c r="G22" s="74">
        <f t="shared" si="6"/>
        <v>818846.28000000026</v>
      </c>
    </row>
    <row r="23" spans="1:7" x14ac:dyDescent="0.25">
      <c r="A23" s="84" t="s">
        <v>324</v>
      </c>
      <c r="B23" s="164">
        <v>305000</v>
      </c>
      <c r="C23" s="164">
        <v>-62000</v>
      </c>
      <c r="D23" s="74">
        <f t="shared" si="5"/>
        <v>243000</v>
      </c>
      <c r="E23" s="164">
        <v>224767.03</v>
      </c>
      <c r="F23" s="164">
        <v>224767.03</v>
      </c>
      <c r="G23" s="74">
        <f t="shared" si="6"/>
        <v>18232.97</v>
      </c>
    </row>
    <row r="24" spans="1:7" x14ac:dyDescent="0.25">
      <c r="A24" s="84" t="s">
        <v>325</v>
      </c>
      <c r="B24" s="164">
        <v>990000</v>
      </c>
      <c r="C24" s="164">
        <v>355000</v>
      </c>
      <c r="D24" s="74">
        <f t="shared" si="5"/>
        <v>1345000</v>
      </c>
      <c r="E24" s="164">
        <v>1221284.6299999999</v>
      </c>
      <c r="F24" s="164">
        <v>1221284.6299999999</v>
      </c>
      <c r="G24" s="74">
        <f t="shared" si="6"/>
        <v>123715.37000000011</v>
      </c>
    </row>
    <row r="25" spans="1:7" x14ac:dyDescent="0.25">
      <c r="A25" s="84" t="s">
        <v>326</v>
      </c>
      <c r="B25" s="164">
        <v>240000</v>
      </c>
      <c r="C25" s="164">
        <v>55500</v>
      </c>
      <c r="D25" s="74">
        <f t="shared" si="5"/>
        <v>295500</v>
      </c>
      <c r="E25" s="164">
        <v>157507.89000000001</v>
      </c>
      <c r="F25" s="164">
        <v>157507.89000000001</v>
      </c>
      <c r="G25" s="74">
        <f t="shared" si="6"/>
        <v>137992.10999999999</v>
      </c>
    </row>
    <row r="26" spans="1:7" x14ac:dyDescent="0.25">
      <c r="A26" s="84" t="s">
        <v>327</v>
      </c>
      <c r="B26" s="165">
        <v>0</v>
      </c>
      <c r="C26" s="165">
        <v>0</v>
      </c>
      <c r="D26" s="74">
        <f t="shared" si="5"/>
        <v>0</v>
      </c>
      <c r="E26" s="165">
        <v>0</v>
      </c>
      <c r="F26" s="165">
        <v>0</v>
      </c>
      <c r="G26" s="74">
        <f t="shared" si="6"/>
        <v>0</v>
      </c>
    </row>
    <row r="27" spans="1:7" x14ac:dyDescent="0.25">
      <c r="A27" s="84" t="s">
        <v>328</v>
      </c>
      <c r="B27" s="164">
        <v>140000</v>
      </c>
      <c r="C27" s="164">
        <v>447680</v>
      </c>
      <c r="D27" s="74">
        <f t="shared" si="5"/>
        <v>587680</v>
      </c>
      <c r="E27" s="164">
        <v>367854.12</v>
      </c>
      <c r="F27" s="164">
        <v>367854.12</v>
      </c>
      <c r="G27" s="74">
        <f t="shared" si="6"/>
        <v>219825.88</v>
      </c>
    </row>
    <row r="28" spans="1:7" x14ac:dyDescent="0.25">
      <c r="A28" s="83" t="s">
        <v>329</v>
      </c>
      <c r="B28" s="82">
        <f t="shared" ref="B28:G28" si="7">SUM(B29:B37)</f>
        <v>16784385.879999999</v>
      </c>
      <c r="C28" s="82">
        <f t="shared" si="7"/>
        <v>4154659.24</v>
      </c>
      <c r="D28" s="82">
        <f t="shared" si="7"/>
        <v>20939045.120000001</v>
      </c>
      <c r="E28" s="82">
        <f t="shared" si="7"/>
        <v>18170626.960000001</v>
      </c>
      <c r="F28" s="82">
        <f t="shared" si="7"/>
        <v>18170626.960000001</v>
      </c>
      <c r="G28" s="82">
        <f t="shared" si="7"/>
        <v>2768418.1599999988</v>
      </c>
    </row>
    <row r="29" spans="1:7" x14ac:dyDescent="0.25">
      <c r="A29" s="84" t="s">
        <v>330</v>
      </c>
      <c r="B29" s="164">
        <v>8121385.8799999999</v>
      </c>
      <c r="C29" s="164">
        <v>2496018.4700000002</v>
      </c>
      <c r="D29" s="74">
        <f>+B29+C29</f>
        <v>10617404.35</v>
      </c>
      <c r="E29" s="164">
        <v>9143524.8900000006</v>
      </c>
      <c r="F29" s="164">
        <v>9143524.8900000006</v>
      </c>
      <c r="G29" s="74">
        <f>D29-E29</f>
        <v>1473879.459999999</v>
      </c>
    </row>
    <row r="30" spans="1:7" x14ac:dyDescent="0.25">
      <c r="A30" s="84" t="s">
        <v>331</v>
      </c>
      <c r="B30" s="164">
        <v>45000</v>
      </c>
      <c r="C30" s="164">
        <v>1033047.29</v>
      </c>
      <c r="D30" s="74">
        <f t="shared" ref="D30:D37" si="8">+B30+C30</f>
        <v>1078047.29</v>
      </c>
      <c r="E30" s="164">
        <v>1049665.92</v>
      </c>
      <c r="F30" s="164">
        <v>1049665.92</v>
      </c>
      <c r="G30" s="74">
        <f t="shared" ref="G30:G37" si="9">D30-E30</f>
        <v>28381.370000000112</v>
      </c>
    </row>
    <row r="31" spans="1:7" x14ac:dyDescent="0.25">
      <c r="A31" s="84" t="s">
        <v>332</v>
      </c>
      <c r="B31" s="164">
        <v>1065000</v>
      </c>
      <c r="C31" s="164">
        <v>398424.73</v>
      </c>
      <c r="D31" s="74">
        <f t="shared" si="8"/>
        <v>1463424.73</v>
      </c>
      <c r="E31" s="164">
        <v>1330036.44</v>
      </c>
      <c r="F31" s="164">
        <v>1330036.44</v>
      </c>
      <c r="G31" s="74">
        <f t="shared" si="9"/>
        <v>133388.29000000004</v>
      </c>
    </row>
    <row r="32" spans="1:7" x14ac:dyDescent="0.25">
      <c r="A32" s="84" t="s">
        <v>333</v>
      </c>
      <c r="B32" s="164">
        <v>366000</v>
      </c>
      <c r="C32" s="164">
        <v>278000</v>
      </c>
      <c r="D32" s="74">
        <f t="shared" si="8"/>
        <v>644000</v>
      </c>
      <c r="E32" s="164">
        <v>525459.41</v>
      </c>
      <c r="F32" s="164">
        <v>525459.41</v>
      </c>
      <c r="G32" s="74">
        <f t="shared" si="9"/>
        <v>118540.58999999997</v>
      </c>
    </row>
    <row r="33" spans="1:7" ht="14.45" customHeight="1" x14ac:dyDescent="0.25">
      <c r="A33" s="84" t="s">
        <v>334</v>
      </c>
      <c r="B33" s="164">
        <v>2512000</v>
      </c>
      <c r="C33" s="164">
        <v>-811479</v>
      </c>
      <c r="D33" s="74">
        <f t="shared" si="8"/>
        <v>1700521</v>
      </c>
      <c r="E33" s="164">
        <v>1544391.84</v>
      </c>
      <c r="F33" s="164">
        <v>1544391.84</v>
      </c>
      <c r="G33" s="74">
        <f t="shared" si="9"/>
        <v>156129.15999999992</v>
      </c>
    </row>
    <row r="34" spans="1:7" ht="14.45" customHeight="1" x14ac:dyDescent="0.25">
      <c r="A34" s="84" t="s">
        <v>335</v>
      </c>
      <c r="B34" s="164">
        <v>60000</v>
      </c>
      <c r="C34" s="164">
        <v>-31379.31</v>
      </c>
      <c r="D34" s="74">
        <f t="shared" si="8"/>
        <v>28620.69</v>
      </c>
      <c r="E34" s="164">
        <v>16310.69</v>
      </c>
      <c r="F34" s="164">
        <v>16310.69</v>
      </c>
      <c r="G34" s="74">
        <f t="shared" si="9"/>
        <v>12309.999999999998</v>
      </c>
    </row>
    <row r="35" spans="1:7" ht="14.45" customHeight="1" x14ac:dyDescent="0.25">
      <c r="A35" s="84" t="s">
        <v>336</v>
      </c>
      <c r="B35" s="164">
        <v>15000</v>
      </c>
      <c r="C35" s="164">
        <v>0</v>
      </c>
      <c r="D35" s="74">
        <f t="shared" si="8"/>
        <v>15000</v>
      </c>
      <c r="E35" s="164">
        <v>3288.85</v>
      </c>
      <c r="F35" s="164">
        <v>3288.85</v>
      </c>
      <c r="G35" s="74">
        <f t="shared" si="9"/>
        <v>11711.15</v>
      </c>
    </row>
    <row r="36" spans="1:7" ht="14.45" customHeight="1" x14ac:dyDescent="0.25">
      <c r="A36" s="84" t="s">
        <v>337</v>
      </c>
      <c r="B36" s="164">
        <v>100000</v>
      </c>
      <c r="C36" s="164">
        <v>324627.06</v>
      </c>
      <c r="D36" s="74">
        <f t="shared" si="8"/>
        <v>424627.06</v>
      </c>
      <c r="E36" s="164">
        <v>347788.92</v>
      </c>
      <c r="F36" s="164">
        <v>347788.92</v>
      </c>
      <c r="G36" s="74">
        <f t="shared" si="9"/>
        <v>76838.140000000014</v>
      </c>
    </row>
    <row r="37" spans="1:7" ht="14.45" customHeight="1" x14ac:dyDescent="0.25">
      <c r="A37" s="84" t="s">
        <v>338</v>
      </c>
      <c r="B37" s="164">
        <v>4500000</v>
      </c>
      <c r="C37" s="164">
        <v>467400</v>
      </c>
      <c r="D37" s="74">
        <f t="shared" si="8"/>
        <v>4967400</v>
      </c>
      <c r="E37" s="164">
        <v>4210160</v>
      </c>
      <c r="F37" s="164">
        <v>4210160</v>
      </c>
      <c r="G37" s="74">
        <f t="shared" si="9"/>
        <v>757240</v>
      </c>
    </row>
    <row r="38" spans="1:7" x14ac:dyDescent="0.25">
      <c r="A38" s="83" t="s">
        <v>339</v>
      </c>
      <c r="B38" s="82">
        <f t="shared" ref="B38:G38" si="10">SUM(B39:B47)</f>
        <v>0</v>
      </c>
      <c r="C38" s="82">
        <f t="shared" si="10"/>
        <v>0</v>
      </c>
      <c r="D38" s="82">
        <f t="shared" si="10"/>
        <v>0</v>
      </c>
      <c r="E38" s="82">
        <f t="shared" si="10"/>
        <v>0</v>
      </c>
      <c r="F38" s="82">
        <f t="shared" si="10"/>
        <v>0</v>
      </c>
      <c r="G38" s="82">
        <f t="shared" si="10"/>
        <v>0</v>
      </c>
    </row>
    <row r="39" spans="1:7" x14ac:dyDescent="0.25">
      <c r="A39" s="84" t="s">
        <v>340</v>
      </c>
      <c r="B39" s="165">
        <v>0</v>
      </c>
      <c r="C39" s="165">
        <v>0</v>
      </c>
      <c r="D39" s="74">
        <f>+B39+C39</f>
        <v>0</v>
      </c>
      <c r="E39" s="74">
        <v>0</v>
      </c>
      <c r="F39" s="74">
        <v>0</v>
      </c>
      <c r="G39" s="74">
        <f>D39-E39</f>
        <v>0</v>
      </c>
    </row>
    <row r="40" spans="1:7" x14ac:dyDescent="0.25">
      <c r="A40" s="84" t="s">
        <v>341</v>
      </c>
      <c r="B40" s="165">
        <v>0</v>
      </c>
      <c r="C40" s="165">
        <v>0</v>
      </c>
      <c r="D40" s="74">
        <f t="shared" ref="D40:D47" si="11">+B40+C40</f>
        <v>0</v>
      </c>
      <c r="E40" s="74">
        <v>0</v>
      </c>
      <c r="F40" s="74">
        <v>0</v>
      </c>
      <c r="G40" s="74">
        <f t="shared" ref="G40:G47" si="12">D40-E40</f>
        <v>0</v>
      </c>
    </row>
    <row r="41" spans="1:7" x14ac:dyDescent="0.25">
      <c r="A41" s="84" t="s">
        <v>342</v>
      </c>
      <c r="B41" s="165">
        <v>0</v>
      </c>
      <c r="C41" s="165">
        <v>0</v>
      </c>
      <c r="D41" s="74">
        <f t="shared" si="11"/>
        <v>0</v>
      </c>
      <c r="E41" s="74">
        <v>0</v>
      </c>
      <c r="F41" s="74">
        <v>0</v>
      </c>
      <c r="G41" s="74">
        <f t="shared" si="12"/>
        <v>0</v>
      </c>
    </row>
    <row r="42" spans="1:7" x14ac:dyDescent="0.25">
      <c r="A42" s="84" t="s">
        <v>343</v>
      </c>
      <c r="B42" s="164">
        <v>0</v>
      </c>
      <c r="C42" s="164">
        <v>0</v>
      </c>
      <c r="D42" s="74">
        <f t="shared" si="11"/>
        <v>0</v>
      </c>
      <c r="E42" s="74">
        <v>0</v>
      </c>
      <c r="F42" s="74">
        <v>0</v>
      </c>
      <c r="G42" s="74">
        <f t="shared" si="12"/>
        <v>0</v>
      </c>
    </row>
    <row r="43" spans="1:7" x14ac:dyDescent="0.25">
      <c r="A43" s="84" t="s">
        <v>344</v>
      </c>
      <c r="B43" s="165">
        <v>0</v>
      </c>
      <c r="C43" s="165">
        <v>0</v>
      </c>
      <c r="D43" s="74">
        <f t="shared" si="11"/>
        <v>0</v>
      </c>
      <c r="E43" s="74">
        <v>0</v>
      </c>
      <c r="F43" s="74">
        <v>0</v>
      </c>
      <c r="G43" s="74">
        <f t="shared" si="12"/>
        <v>0</v>
      </c>
    </row>
    <row r="44" spans="1:7" x14ac:dyDescent="0.25">
      <c r="A44" s="84" t="s">
        <v>345</v>
      </c>
      <c r="B44" s="165">
        <v>0</v>
      </c>
      <c r="C44" s="165">
        <v>0</v>
      </c>
      <c r="D44" s="74">
        <f t="shared" si="11"/>
        <v>0</v>
      </c>
      <c r="E44" s="74">
        <v>0</v>
      </c>
      <c r="F44" s="74">
        <v>0</v>
      </c>
      <c r="G44" s="74">
        <f t="shared" si="12"/>
        <v>0</v>
      </c>
    </row>
    <row r="45" spans="1:7" x14ac:dyDescent="0.25">
      <c r="A45" s="84" t="s">
        <v>346</v>
      </c>
      <c r="B45" s="165">
        <v>0</v>
      </c>
      <c r="C45" s="165">
        <v>0</v>
      </c>
      <c r="D45" s="74">
        <f t="shared" si="11"/>
        <v>0</v>
      </c>
      <c r="E45" s="74">
        <v>0</v>
      </c>
      <c r="F45" s="74">
        <v>0</v>
      </c>
      <c r="G45" s="74">
        <f t="shared" si="12"/>
        <v>0</v>
      </c>
    </row>
    <row r="46" spans="1:7" x14ac:dyDescent="0.25">
      <c r="A46" s="84" t="s">
        <v>347</v>
      </c>
      <c r="B46" s="165">
        <v>0</v>
      </c>
      <c r="C46" s="165">
        <v>0</v>
      </c>
      <c r="D46" s="74">
        <f t="shared" si="11"/>
        <v>0</v>
      </c>
      <c r="E46" s="74">
        <v>0</v>
      </c>
      <c r="F46" s="74">
        <v>0</v>
      </c>
      <c r="G46" s="74">
        <f t="shared" si="12"/>
        <v>0</v>
      </c>
    </row>
    <row r="47" spans="1:7" x14ac:dyDescent="0.25">
      <c r="A47" s="84" t="s">
        <v>348</v>
      </c>
      <c r="B47" s="165">
        <v>0</v>
      </c>
      <c r="C47" s="165">
        <v>0</v>
      </c>
      <c r="D47" s="74">
        <f t="shared" si="11"/>
        <v>0</v>
      </c>
      <c r="E47" s="74">
        <v>0</v>
      </c>
      <c r="F47" s="74">
        <v>0</v>
      </c>
      <c r="G47" s="74">
        <f t="shared" si="12"/>
        <v>0</v>
      </c>
    </row>
    <row r="48" spans="1:7" x14ac:dyDescent="0.25">
      <c r="A48" s="83" t="s">
        <v>349</v>
      </c>
      <c r="B48" s="82">
        <f t="shared" ref="B48:G48" si="13">SUM(B49:B57)</f>
        <v>2411775.58</v>
      </c>
      <c r="C48" s="82">
        <f t="shared" si="13"/>
        <v>-1571413.17</v>
      </c>
      <c r="D48" s="82">
        <f t="shared" si="13"/>
        <v>840362.41000000015</v>
      </c>
      <c r="E48" s="82">
        <f t="shared" si="13"/>
        <v>793060.62</v>
      </c>
      <c r="F48" s="82">
        <f t="shared" si="13"/>
        <v>793060.62</v>
      </c>
      <c r="G48" s="82">
        <f t="shared" si="13"/>
        <v>47301.790000000154</v>
      </c>
    </row>
    <row r="49" spans="1:7" x14ac:dyDescent="0.25">
      <c r="A49" s="84" t="s">
        <v>350</v>
      </c>
      <c r="B49" s="164">
        <v>122000</v>
      </c>
      <c r="C49" s="164">
        <v>-102657</v>
      </c>
      <c r="D49" s="74">
        <f>+B49+C49</f>
        <v>19343</v>
      </c>
      <c r="E49" s="164">
        <v>19343</v>
      </c>
      <c r="F49" s="164">
        <v>19343</v>
      </c>
      <c r="G49" s="74">
        <f>D49-E49</f>
        <v>0</v>
      </c>
    </row>
    <row r="50" spans="1:7" x14ac:dyDescent="0.25">
      <c r="A50" s="84" t="s">
        <v>351</v>
      </c>
      <c r="B50" s="164">
        <v>0</v>
      </c>
      <c r="C50" s="164">
        <v>11500</v>
      </c>
      <c r="D50" s="74">
        <f t="shared" ref="D50:D57" si="14">+B50+C50</f>
        <v>11500</v>
      </c>
      <c r="E50" s="164">
        <v>11500</v>
      </c>
      <c r="F50" s="164">
        <v>11500</v>
      </c>
      <c r="G50" s="74">
        <f t="shared" ref="G50:G57" si="15">D50-E50</f>
        <v>0</v>
      </c>
    </row>
    <row r="51" spans="1:7" x14ac:dyDescent="0.25">
      <c r="A51" s="84" t="s">
        <v>352</v>
      </c>
      <c r="B51" s="165">
        <v>0</v>
      </c>
      <c r="C51" s="165">
        <v>0</v>
      </c>
      <c r="D51" s="74">
        <f t="shared" si="14"/>
        <v>0</v>
      </c>
      <c r="E51" s="165">
        <v>0</v>
      </c>
      <c r="F51" s="165">
        <v>0</v>
      </c>
      <c r="G51" s="74">
        <f t="shared" si="15"/>
        <v>0</v>
      </c>
    </row>
    <row r="52" spans="1:7" x14ac:dyDescent="0.25">
      <c r="A52" s="84" t="s">
        <v>353</v>
      </c>
      <c r="B52" s="164">
        <v>0</v>
      </c>
      <c r="C52" s="164">
        <v>409200</v>
      </c>
      <c r="D52" s="74">
        <f t="shared" si="14"/>
        <v>409200</v>
      </c>
      <c r="E52" s="164">
        <v>409200</v>
      </c>
      <c r="F52" s="164">
        <v>409200</v>
      </c>
      <c r="G52" s="74">
        <f t="shared" si="15"/>
        <v>0</v>
      </c>
    </row>
    <row r="53" spans="1:7" x14ac:dyDescent="0.25">
      <c r="A53" s="84" t="s">
        <v>354</v>
      </c>
      <c r="B53" s="165">
        <v>0</v>
      </c>
      <c r="C53" s="165">
        <v>0</v>
      </c>
      <c r="D53" s="74">
        <f t="shared" si="14"/>
        <v>0</v>
      </c>
      <c r="E53" s="165">
        <v>0</v>
      </c>
      <c r="F53" s="165">
        <v>0</v>
      </c>
      <c r="G53" s="74">
        <f t="shared" si="15"/>
        <v>0</v>
      </c>
    </row>
    <row r="54" spans="1:7" x14ac:dyDescent="0.25">
      <c r="A54" s="84" t="s">
        <v>355</v>
      </c>
      <c r="B54" s="164">
        <v>2289775.58</v>
      </c>
      <c r="C54" s="164">
        <v>-2041745.17</v>
      </c>
      <c r="D54" s="74">
        <f t="shared" si="14"/>
        <v>248030.41000000015</v>
      </c>
      <c r="E54" s="164">
        <v>200728.62</v>
      </c>
      <c r="F54" s="164">
        <v>200728.62</v>
      </c>
      <c r="G54" s="74">
        <f t="shared" si="15"/>
        <v>47301.790000000154</v>
      </c>
    </row>
    <row r="55" spans="1:7" x14ac:dyDescent="0.25">
      <c r="A55" s="84" t="s">
        <v>356</v>
      </c>
      <c r="B55" s="165">
        <v>0</v>
      </c>
      <c r="C55" s="165">
        <v>0</v>
      </c>
      <c r="D55" s="74">
        <f t="shared" si="14"/>
        <v>0</v>
      </c>
      <c r="E55" s="165">
        <v>0</v>
      </c>
      <c r="F55" s="165">
        <v>0</v>
      </c>
      <c r="G55" s="74">
        <f t="shared" si="15"/>
        <v>0</v>
      </c>
    </row>
    <row r="56" spans="1:7" x14ac:dyDescent="0.25">
      <c r="A56" s="84" t="s">
        <v>357</v>
      </c>
      <c r="B56" s="165">
        <v>0</v>
      </c>
      <c r="C56" s="165">
        <v>0</v>
      </c>
      <c r="D56" s="74">
        <f t="shared" si="14"/>
        <v>0</v>
      </c>
      <c r="E56" s="165">
        <v>0</v>
      </c>
      <c r="F56" s="165">
        <v>0</v>
      </c>
      <c r="G56" s="74">
        <f t="shared" si="15"/>
        <v>0</v>
      </c>
    </row>
    <row r="57" spans="1:7" x14ac:dyDescent="0.25">
      <c r="A57" s="84" t="s">
        <v>358</v>
      </c>
      <c r="B57" s="164">
        <v>0</v>
      </c>
      <c r="C57" s="164">
        <v>152289</v>
      </c>
      <c r="D57" s="74">
        <f t="shared" si="14"/>
        <v>152289</v>
      </c>
      <c r="E57" s="164">
        <v>152289</v>
      </c>
      <c r="F57" s="164">
        <v>152289</v>
      </c>
      <c r="G57" s="74">
        <f t="shared" si="15"/>
        <v>0</v>
      </c>
    </row>
    <row r="58" spans="1:7" x14ac:dyDescent="0.25">
      <c r="A58" s="83" t="s">
        <v>359</v>
      </c>
      <c r="B58" s="82">
        <f t="shared" ref="B58:G58" si="16">SUM(B59:B61)</f>
        <v>0</v>
      </c>
      <c r="C58" s="82">
        <f t="shared" si="16"/>
        <v>0</v>
      </c>
      <c r="D58" s="82">
        <f t="shared" si="16"/>
        <v>0</v>
      </c>
      <c r="E58" s="82">
        <f t="shared" si="16"/>
        <v>0</v>
      </c>
      <c r="F58" s="82">
        <f t="shared" si="16"/>
        <v>0</v>
      </c>
      <c r="G58" s="82">
        <f t="shared" si="16"/>
        <v>0</v>
      </c>
    </row>
    <row r="59" spans="1:7" x14ac:dyDescent="0.25">
      <c r="A59" s="84" t="s">
        <v>360</v>
      </c>
      <c r="B59" s="164">
        <v>0</v>
      </c>
      <c r="C59" s="164">
        <v>0</v>
      </c>
      <c r="D59" s="74">
        <f>+B59+C59</f>
        <v>0</v>
      </c>
      <c r="E59" s="74">
        <v>0</v>
      </c>
      <c r="F59" s="74">
        <v>0</v>
      </c>
      <c r="G59" s="74">
        <f>D59-E59</f>
        <v>0</v>
      </c>
    </row>
    <row r="60" spans="1:7" x14ac:dyDescent="0.25">
      <c r="A60" s="84" t="s">
        <v>361</v>
      </c>
      <c r="B60" s="165">
        <v>0</v>
      </c>
      <c r="C60" s="165">
        <v>0</v>
      </c>
      <c r="D60" s="74">
        <f t="shared" ref="D60:D61" si="17">+B60+C60</f>
        <v>0</v>
      </c>
      <c r="E60" s="74">
        <v>0</v>
      </c>
      <c r="F60" s="74">
        <v>0</v>
      </c>
      <c r="G60" s="74">
        <f t="shared" ref="G60:G61" si="18">D60-E60</f>
        <v>0</v>
      </c>
    </row>
    <row r="61" spans="1:7" x14ac:dyDescent="0.25">
      <c r="A61" s="84" t="s">
        <v>362</v>
      </c>
      <c r="B61" s="165">
        <v>0</v>
      </c>
      <c r="C61" s="165">
        <v>0</v>
      </c>
      <c r="D61" s="74">
        <f t="shared" si="17"/>
        <v>0</v>
      </c>
      <c r="E61" s="74">
        <v>0</v>
      </c>
      <c r="F61" s="74">
        <v>0</v>
      </c>
      <c r="G61" s="74">
        <f t="shared" si="18"/>
        <v>0</v>
      </c>
    </row>
    <row r="62" spans="1:7" x14ac:dyDescent="0.25">
      <c r="A62" s="83" t="s">
        <v>363</v>
      </c>
      <c r="B62" s="82">
        <f t="shared" ref="B62:G62" si="19">SUM(B63:B67,B69:B70)</f>
        <v>0</v>
      </c>
      <c r="C62" s="82">
        <f t="shared" si="19"/>
        <v>0</v>
      </c>
      <c r="D62" s="82">
        <f t="shared" si="19"/>
        <v>0</v>
      </c>
      <c r="E62" s="82">
        <f t="shared" si="19"/>
        <v>0</v>
      </c>
      <c r="F62" s="82">
        <f t="shared" si="19"/>
        <v>0</v>
      </c>
      <c r="G62" s="82">
        <f t="shared" si="19"/>
        <v>0</v>
      </c>
    </row>
    <row r="63" spans="1:7" x14ac:dyDescent="0.25">
      <c r="A63" s="84" t="s">
        <v>364</v>
      </c>
      <c r="B63" s="74">
        <v>0</v>
      </c>
      <c r="C63" s="74">
        <v>0</v>
      </c>
      <c r="D63" s="74">
        <f>+B63+C63</f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365</v>
      </c>
      <c r="B64" s="74">
        <v>0</v>
      </c>
      <c r="C64" s="74">
        <v>0</v>
      </c>
      <c r="D64" s="74">
        <f t="shared" ref="D64:D70" si="20">+B64+C64</f>
        <v>0</v>
      </c>
      <c r="E64" s="74">
        <v>0</v>
      </c>
      <c r="F64" s="74">
        <v>0</v>
      </c>
      <c r="G64" s="74">
        <f t="shared" ref="G64:G70" si="21">D64-E64</f>
        <v>0</v>
      </c>
    </row>
    <row r="65" spans="1:7" x14ac:dyDescent="0.25">
      <c r="A65" s="84" t="s">
        <v>366</v>
      </c>
      <c r="B65" s="74">
        <v>0</v>
      </c>
      <c r="C65" s="74">
        <v>0</v>
      </c>
      <c r="D65" s="74">
        <f t="shared" si="20"/>
        <v>0</v>
      </c>
      <c r="E65" s="74">
        <v>0</v>
      </c>
      <c r="F65" s="74">
        <v>0</v>
      </c>
      <c r="G65" s="74">
        <f t="shared" si="21"/>
        <v>0</v>
      </c>
    </row>
    <row r="66" spans="1:7" x14ac:dyDescent="0.25">
      <c r="A66" s="84" t="s">
        <v>367</v>
      </c>
      <c r="B66" s="74">
        <v>0</v>
      </c>
      <c r="C66" s="74">
        <v>0</v>
      </c>
      <c r="D66" s="74">
        <f t="shared" si="20"/>
        <v>0</v>
      </c>
      <c r="E66" s="74">
        <v>0</v>
      </c>
      <c r="F66" s="74">
        <v>0</v>
      </c>
      <c r="G66" s="74">
        <f t="shared" si="21"/>
        <v>0</v>
      </c>
    </row>
    <row r="67" spans="1:7" x14ac:dyDescent="0.25">
      <c r="A67" s="84" t="s">
        <v>368</v>
      </c>
      <c r="B67" s="74">
        <v>0</v>
      </c>
      <c r="C67" s="74">
        <v>0</v>
      </c>
      <c r="D67" s="74">
        <f t="shared" si="20"/>
        <v>0</v>
      </c>
      <c r="E67" s="74">
        <v>0</v>
      </c>
      <c r="F67" s="74">
        <v>0</v>
      </c>
      <c r="G67" s="74">
        <f t="shared" si="21"/>
        <v>0</v>
      </c>
    </row>
    <row r="68" spans="1:7" x14ac:dyDescent="0.25">
      <c r="A68" s="84" t="s">
        <v>369</v>
      </c>
      <c r="B68" s="74">
        <v>0</v>
      </c>
      <c r="C68" s="74">
        <v>0</v>
      </c>
      <c r="D68" s="74">
        <f t="shared" si="20"/>
        <v>0</v>
      </c>
      <c r="E68" s="74">
        <v>0</v>
      </c>
      <c r="F68" s="74">
        <v>0</v>
      </c>
      <c r="G68" s="74">
        <f t="shared" si="21"/>
        <v>0</v>
      </c>
    </row>
    <row r="69" spans="1:7" x14ac:dyDescent="0.25">
      <c r="A69" s="84" t="s">
        <v>370</v>
      </c>
      <c r="B69" s="74">
        <v>0</v>
      </c>
      <c r="C69" s="74">
        <v>0</v>
      </c>
      <c r="D69" s="74">
        <f t="shared" si="20"/>
        <v>0</v>
      </c>
      <c r="E69" s="74">
        <v>0</v>
      </c>
      <c r="F69" s="74">
        <v>0</v>
      </c>
      <c r="G69" s="74">
        <f t="shared" si="21"/>
        <v>0</v>
      </c>
    </row>
    <row r="70" spans="1:7" x14ac:dyDescent="0.25">
      <c r="A70" s="84" t="s">
        <v>371</v>
      </c>
      <c r="B70" s="164">
        <v>0</v>
      </c>
      <c r="C70" s="164">
        <v>0</v>
      </c>
      <c r="D70" s="74">
        <f t="shared" si="20"/>
        <v>0</v>
      </c>
      <c r="E70" s="74">
        <v>0</v>
      </c>
      <c r="F70" s="74">
        <v>0</v>
      </c>
      <c r="G70" s="74">
        <f t="shared" si="21"/>
        <v>0</v>
      </c>
    </row>
    <row r="71" spans="1:7" x14ac:dyDescent="0.25">
      <c r="A71" s="83" t="s">
        <v>372</v>
      </c>
      <c r="B71" s="82">
        <f t="shared" ref="B71:G71" si="22">SUM(B72:B74)</f>
        <v>0</v>
      </c>
      <c r="C71" s="82">
        <f t="shared" si="22"/>
        <v>0</v>
      </c>
      <c r="D71" s="82">
        <f t="shared" si="22"/>
        <v>0</v>
      </c>
      <c r="E71" s="82">
        <f t="shared" si="22"/>
        <v>0</v>
      </c>
      <c r="F71" s="82">
        <f t="shared" si="22"/>
        <v>0</v>
      </c>
      <c r="G71" s="82">
        <f t="shared" si="22"/>
        <v>0</v>
      </c>
    </row>
    <row r="72" spans="1:7" x14ac:dyDescent="0.25">
      <c r="A72" s="84" t="s">
        <v>373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25">
      <c r="A73" s="84" t="s">
        <v>374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23">D73-E73</f>
        <v>0</v>
      </c>
    </row>
    <row r="74" spans="1:7" x14ac:dyDescent="0.25">
      <c r="A74" s="84" t="s">
        <v>375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f t="shared" si="23"/>
        <v>0</v>
      </c>
    </row>
    <row r="75" spans="1:7" x14ac:dyDescent="0.25">
      <c r="A75" s="83" t="s">
        <v>376</v>
      </c>
      <c r="B75" s="82">
        <f t="shared" ref="B75:G75" si="24">SUM(B76:B82)</f>
        <v>0</v>
      </c>
      <c r="C75" s="82">
        <f t="shared" si="24"/>
        <v>0</v>
      </c>
      <c r="D75" s="82">
        <f t="shared" si="24"/>
        <v>0</v>
      </c>
      <c r="E75" s="82">
        <f t="shared" si="24"/>
        <v>0</v>
      </c>
      <c r="F75" s="82">
        <f t="shared" si="24"/>
        <v>0</v>
      </c>
      <c r="G75" s="82">
        <f t="shared" si="24"/>
        <v>0</v>
      </c>
    </row>
    <row r="76" spans="1:7" x14ac:dyDescent="0.25">
      <c r="A76" s="84" t="s">
        <v>377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25">
      <c r="A77" s="84" t="s">
        <v>378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25">D77-E77</f>
        <v>0</v>
      </c>
    </row>
    <row r="78" spans="1:7" x14ac:dyDescent="0.25">
      <c r="A78" s="84" t="s">
        <v>379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25"/>
        <v>0</v>
      </c>
    </row>
    <row r="79" spans="1:7" x14ac:dyDescent="0.25">
      <c r="A79" s="84" t="s">
        <v>380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25"/>
        <v>0</v>
      </c>
    </row>
    <row r="80" spans="1:7" x14ac:dyDescent="0.25">
      <c r="A80" s="84" t="s">
        <v>381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25"/>
        <v>0</v>
      </c>
    </row>
    <row r="81" spans="1:7" x14ac:dyDescent="0.25">
      <c r="A81" s="84" t="s">
        <v>382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25"/>
        <v>0</v>
      </c>
    </row>
    <row r="82" spans="1:7" x14ac:dyDescent="0.25">
      <c r="A82" s="84" t="s">
        <v>383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25"/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7" t="s">
        <v>384</v>
      </c>
      <c r="B84" s="82">
        <f t="shared" ref="B84:G84" si="26">SUM(B85,B93,B103,B113,B123,B133,B137,B146,B150)</f>
        <v>600000</v>
      </c>
      <c r="C84" s="82">
        <f t="shared" si="26"/>
        <v>2503607</v>
      </c>
      <c r="D84" s="82">
        <f t="shared" si="26"/>
        <v>3103607</v>
      </c>
      <c r="E84" s="82">
        <f t="shared" si="26"/>
        <v>1586678</v>
      </c>
      <c r="F84" s="82">
        <f t="shared" si="26"/>
        <v>1586678</v>
      </c>
      <c r="G84" s="82">
        <f t="shared" si="26"/>
        <v>1516929</v>
      </c>
    </row>
    <row r="85" spans="1:7" x14ac:dyDescent="0.25">
      <c r="A85" s="83" t="s">
        <v>311</v>
      </c>
      <c r="B85" s="82">
        <f t="shared" ref="B85:G85" si="27">SUM(B86:B92)</f>
        <v>0</v>
      </c>
      <c r="C85" s="82">
        <f t="shared" si="27"/>
        <v>0</v>
      </c>
      <c r="D85" s="82">
        <f t="shared" si="27"/>
        <v>0</v>
      </c>
      <c r="E85" s="82">
        <f t="shared" si="27"/>
        <v>0</v>
      </c>
      <c r="F85" s="82">
        <f t="shared" si="27"/>
        <v>0</v>
      </c>
      <c r="G85" s="82">
        <f t="shared" si="27"/>
        <v>0</v>
      </c>
    </row>
    <row r="86" spans="1:7" x14ac:dyDescent="0.25">
      <c r="A86" s="84" t="s">
        <v>312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f>D86-E86</f>
        <v>0</v>
      </c>
    </row>
    <row r="87" spans="1:7" x14ac:dyDescent="0.25">
      <c r="A87" s="84" t="s">
        <v>313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f t="shared" ref="G87:G92" si="28">D87-E87</f>
        <v>0</v>
      </c>
    </row>
    <row r="88" spans="1:7" x14ac:dyDescent="0.25">
      <c r="A88" s="84" t="s">
        <v>314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f t="shared" si="28"/>
        <v>0</v>
      </c>
    </row>
    <row r="89" spans="1:7" x14ac:dyDescent="0.25">
      <c r="A89" s="84" t="s">
        <v>315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f t="shared" si="28"/>
        <v>0</v>
      </c>
    </row>
    <row r="90" spans="1:7" x14ac:dyDescent="0.25">
      <c r="A90" s="84" t="s">
        <v>316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28"/>
        <v>0</v>
      </c>
    </row>
    <row r="91" spans="1:7" x14ac:dyDescent="0.25">
      <c r="A91" s="84" t="s">
        <v>317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f t="shared" si="28"/>
        <v>0</v>
      </c>
    </row>
    <row r="92" spans="1:7" x14ac:dyDescent="0.25">
      <c r="A92" s="84" t="s">
        <v>318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f t="shared" si="28"/>
        <v>0</v>
      </c>
    </row>
    <row r="93" spans="1:7" x14ac:dyDescent="0.25">
      <c r="A93" s="83" t="s">
        <v>319</v>
      </c>
      <c r="B93" s="82">
        <f t="shared" ref="B93:G93" si="29">SUM(B94:B102)</f>
        <v>0</v>
      </c>
      <c r="C93" s="82">
        <f t="shared" si="29"/>
        <v>0</v>
      </c>
      <c r="D93" s="82">
        <f t="shared" si="29"/>
        <v>0</v>
      </c>
      <c r="E93" s="82">
        <f t="shared" si="29"/>
        <v>0</v>
      </c>
      <c r="F93" s="82">
        <f t="shared" si="29"/>
        <v>0</v>
      </c>
      <c r="G93" s="82">
        <f t="shared" si="29"/>
        <v>0</v>
      </c>
    </row>
    <row r="94" spans="1:7" x14ac:dyDescent="0.25">
      <c r="A94" s="84" t="s">
        <v>320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f>D94-E94</f>
        <v>0</v>
      </c>
    </row>
    <row r="95" spans="1:7" x14ac:dyDescent="0.25">
      <c r="A95" s="84" t="s">
        <v>321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f t="shared" ref="G95:G102" si="30">D95-E95</f>
        <v>0</v>
      </c>
    </row>
    <row r="96" spans="1:7" x14ac:dyDescent="0.25">
      <c r="A96" s="84" t="s">
        <v>322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f t="shared" si="30"/>
        <v>0</v>
      </c>
    </row>
    <row r="97" spans="1:7" x14ac:dyDescent="0.25">
      <c r="A97" s="84" t="s">
        <v>323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f t="shared" si="30"/>
        <v>0</v>
      </c>
    </row>
    <row r="98" spans="1:7" x14ac:dyDescent="0.25">
      <c r="A98" s="86" t="s">
        <v>324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f t="shared" si="30"/>
        <v>0</v>
      </c>
    </row>
    <row r="99" spans="1:7" x14ac:dyDescent="0.25">
      <c r="A99" s="84" t="s">
        <v>325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f t="shared" si="30"/>
        <v>0</v>
      </c>
    </row>
    <row r="100" spans="1:7" x14ac:dyDescent="0.25">
      <c r="A100" s="84" t="s">
        <v>326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f t="shared" si="30"/>
        <v>0</v>
      </c>
    </row>
    <row r="101" spans="1:7" x14ac:dyDescent="0.25">
      <c r="A101" s="84" t="s">
        <v>327</v>
      </c>
      <c r="B101" s="74">
        <v>0</v>
      </c>
      <c r="C101" s="74">
        <v>0</v>
      </c>
      <c r="D101" s="74">
        <v>0</v>
      </c>
      <c r="E101" s="74">
        <v>0</v>
      </c>
      <c r="F101" s="74">
        <v>0</v>
      </c>
      <c r="G101" s="74">
        <f t="shared" si="30"/>
        <v>0</v>
      </c>
    </row>
    <row r="102" spans="1:7" x14ac:dyDescent="0.25">
      <c r="A102" s="84" t="s">
        <v>328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f t="shared" si="30"/>
        <v>0</v>
      </c>
    </row>
    <row r="103" spans="1:7" x14ac:dyDescent="0.25">
      <c r="A103" s="83" t="s">
        <v>329</v>
      </c>
      <c r="B103" s="82">
        <f t="shared" ref="B103:G103" si="31">SUM(B104:B112)</f>
        <v>0</v>
      </c>
      <c r="C103" s="82">
        <f t="shared" si="31"/>
        <v>2503607</v>
      </c>
      <c r="D103" s="82">
        <f t="shared" si="31"/>
        <v>2503607</v>
      </c>
      <c r="E103" s="82">
        <f t="shared" si="31"/>
        <v>1586678</v>
      </c>
      <c r="F103" s="82">
        <f t="shared" si="31"/>
        <v>1586678</v>
      </c>
      <c r="G103" s="82">
        <f t="shared" si="31"/>
        <v>916929</v>
      </c>
    </row>
    <row r="104" spans="1:7" x14ac:dyDescent="0.25">
      <c r="A104" s="84" t="s">
        <v>330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f>D104-E104</f>
        <v>0</v>
      </c>
    </row>
    <row r="105" spans="1:7" x14ac:dyDescent="0.25">
      <c r="A105" s="84" t="s">
        <v>331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f t="shared" ref="G105:G112" si="32">D105-E105</f>
        <v>0</v>
      </c>
    </row>
    <row r="106" spans="1:7" x14ac:dyDescent="0.25">
      <c r="A106" s="84" t="s">
        <v>332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f t="shared" si="32"/>
        <v>0</v>
      </c>
    </row>
    <row r="107" spans="1:7" x14ac:dyDescent="0.25">
      <c r="A107" s="84" t="s">
        <v>333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f t="shared" si="32"/>
        <v>0</v>
      </c>
    </row>
    <row r="108" spans="1:7" x14ac:dyDescent="0.25">
      <c r="A108" s="84" t="s">
        <v>334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f t="shared" si="32"/>
        <v>0</v>
      </c>
    </row>
    <row r="109" spans="1:7" x14ac:dyDescent="0.25">
      <c r="A109" s="84" t="s">
        <v>335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f t="shared" si="32"/>
        <v>0</v>
      </c>
    </row>
    <row r="110" spans="1:7" x14ac:dyDescent="0.25">
      <c r="A110" s="84" t="s">
        <v>336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f t="shared" si="32"/>
        <v>0</v>
      </c>
    </row>
    <row r="111" spans="1:7" x14ac:dyDescent="0.25">
      <c r="A111" s="84" t="s">
        <v>337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f t="shared" si="32"/>
        <v>0</v>
      </c>
    </row>
    <row r="112" spans="1:7" x14ac:dyDescent="0.25">
      <c r="A112" s="84" t="s">
        <v>338</v>
      </c>
      <c r="B112" s="164">
        <v>0</v>
      </c>
      <c r="C112" s="164">
        <v>2503607</v>
      </c>
      <c r="D112" s="165">
        <f t="shared" ref="D112" si="33">B112+C112</f>
        <v>2503607</v>
      </c>
      <c r="E112" s="164">
        <v>1586678</v>
      </c>
      <c r="F112" s="164">
        <v>1586678</v>
      </c>
      <c r="G112" s="74">
        <f t="shared" si="32"/>
        <v>916929</v>
      </c>
    </row>
    <row r="113" spans="1:7" x14ac:dyDescent="0.25">
      <c r="A113" s="83" t="s">
        <v>339</v>
      </c>
      <c r="B113" s="82">
        <f t="shared" ref="B113:G113" si="34">SUM(B114:B122)</f>
        <v>0</v>
      </c>
      <c r="C113" s="82">
        <f t="shared" si="34"/>
        <v>0</v>
      </c>
      <c r="D113" s="82">
        <f t="shared" si="34"/>
        <v>0</v>
      </c>
      <c r="E113" s="82">
        <f t="shared" si="34"/>
        <v>0</v>
      </c>
      <c r="F113" s="82">
        <f t="shared" si="34"/>
        <v>0</v>
      </c>
      <c r="G113" s="82">
        <f t="shared" si="34"/>
        <v>0</v>
      </c>
    </row>
    <row r="114" spans="1:7" x14ac:dyDescent="0.25">
      <c r="A114" s="84" t="s">
        <v>340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f>D114-E114</f>
        <v>0</v>
      </c>
    </row>
    <row r="115" spans="1:7" x14ac:dyDescent="0.25">
      <c r="A115" s="84" t="s">
        <v>341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f t="shared" ref="G115:G122" si="35">D115-E115</f>
        <v>0</v>
      </c>
    </row>
    <row r="116" spans="1:7" x14ac:dyDescent="0.25">
      <c r="A116" s="84" t="s">
        <v>342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f t="shared" si="35"/>
        <v>0</v>
      </c>
    </row>
    <row r="117" spans="1:7" x14ac:dyDescent="0.25">
      <c r="A117" s="84" t="s">
        <v>343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f t="shared" si="35"/>
        <v>0</v>
      </c>
    </row>
    <row r="118" spans="1:7" x14ac:dyDescent="0.25">
      <c r="A118" s="84" t="s">
        <v>344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f t="shared" si="35"/>
        <v>0</v>
      </c>
    </row>
    <row r="119" spans="1:7" x14ac:dyDescent="0.25">
      <c r="A119" s="84" t="s">
        <v>345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f t="shared" si="35"/>
        <v>0</v>
      </c>
    </row>
    <row r="120" spans="1:7" x14ac:dyDescent="0.25">
      <c r="A120" s="84" t="s">
        <v>346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f t="shared" si="35"/>
        <v>0</v>
      </c>
    </row>
    <row r="121" spans="1:7" x14ac:dyDescent="0.25">
      <c r="A121" s="84" t="s">
        <v>347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f t="shared" si="35"/>
        <v>0</v>
      </c>
    </row>
    <row r="122" spans="1:7" x14ac:dyDescent="0.25">
      <c r="A122" s="84" t="s">
        <v>348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f t="shared" si="35"/>
        <v>0</v>
      </c>
    </row>
    <row r="123" spans="1:7" x14ac:dyDescent="0.25">
      <c r="A123" s="83" t="s">
        <v>349</v>
      </c>
      <c r="B123" s="82">
        <f t="shared" ref="B123:G123" si="36">SUM(B124:B132)</f>
        <v>0</v>
      </c>
      <c r="C123" s="82">
        <f t="shared" si="36"/>
        <v>0</v>
      </c>
      <c r="D123" s="82">
        <f t="shared" si="36"/>
        <v>0</v>
      </c>
      <c r="E123" s="82">
        <f t="shared" si="36"/>
        <v>0</v>
      </c>
      <c r="F123" s="82">
        <f t="shared" si="36"/>
        <v>0</v>
      </c>
      <c r="G123" s="82">
        <f t="shared" si="36"/>
        <v>0</v>
      </c>
    </row>
    <row r="124" spans="1:7" x14ac:dyDescent="0.25">
      <c r="A124" s="84" t="s">
        <v>350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f>D124-E124</f>
        <v>0</v>
      </c>
    </row>
    <row r="125" spans="1:7" x14ac:dyDescent="0.25">
      <c r="A125" s="84" t="s">
        <v>351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f t="shared" ref="G125:G132" si="37">D125-E125</f>
        <v>0</v>
      </c>
    </row>
    <row r="126" spans="1:7" x14ac:dyDescent="0.25">
      <c r="A126" s="84" t="s">
        <v>352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f t="shared" si="37"/>
        <v>0</v>
      </c>
    </row>
    <row r="127" spans="1:7" x14ac:dyDescent="0.25">
      <c r="A127" s="84" t="s">
        <v>353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f t="shared" si="37"/>
        <v>0</v>
      </c>
    </row>
    <row r="128" spans="1:7" x14ac:dyDescent="0.25">
      <c r="A128" s="84" t="s">
        <v>354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f t="shared" si="37"/>
        <v>0</v>
      </c>
    </row>
    <row r="129" spans="1:7" x14ac:dyDescent="0.25">
      <c r="A129" s="84" t="s">
        <v>355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f t="shared" si="37"/>
        <v>0</v>
      </c>
    </row>
    <row r="130" spans="1:7" x14ac:dyDescent="0.25">
      <c r="A130" s="84" t="s">
        <v>356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f t="shared" si="37"/>
        <v>0</v>
      </c>
    </row>
    <row r="131" spans="1:7" x14ac:dyDescent="0.25">
      <c r="A131" s="84" t="s">
        <v>357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f t="shared" si="37"/>
        <v>0</v>
      </c>
    </row>
    <row r="132" spans="1:7" x14ac:dyDescent="0.25">
      <c r="A132" s="84" t="s">
        <v>358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f t="shared" si="37"/>
        <v>0</v>
      </c>
    </row>
    <row r="133" spans="1:7" x14ac:dyDescent="0.25">
      <c r="A133" s="83" t="s">
        <v>359</v>
      </c>
      <c r="B133" s="82">
        <f t="shared" ref="B133:G133" si="38">SUM(B134:B136)</f>
        <v>0</v>
      </c>
      <c r="C133" s="82">
        <f t="shared" si="38"/>
        <v>0</v>
      </c>
      <c r="D133" s="82">
        <f t="shared" si="38"/>
        <v>0</v>
      </c>
      <c r="E133" s="82">
        <f t="shared" si="38"/>
        <v>0</v>
      </c>
      <c r="F133" s="82">
        <f t="shared" si="38"/>
        <v>0</v>
      </c>
      <c r="G133" s="82">
        <f t="shared" si="38"/>
        <v>0</v>
      </c>
    </row>
    <row r="134" spans="1:7" x14ac:dyDescent="0.25">
      <c r="A134" s="84" t="s">
        <v>360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f>D134-E134</f>
        <v>0</v>
      </c>
    </row>
    <row r="135" spans="1:7" x14ac:dyDescent="0.25">
      <c r="A135" s="84" t="s">
        <v>361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f t="shared" ref="G135:G136" si="39">D135-E135</f>
        <v>0</v>
      </c>
    </row>
    <row r="136" spans="1:7" x14ac:dyDescent="0.25">
      <c r="A136" s="84" t="s">
        <v>362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f t="shared" si="39"/>
        <v>0</v>
      </c>
    </row>
    <row r="137" spans="1:7" x14ac:dyDescent="0.25">
      <c r="A137" s="83" t="s">
        <v>363</v>
      </c>
      <c r="B137" s="82">
        <f t="shared" ref="B137:G137" si="40">SUM(B138:B142,B144:B145)</f>
        <v>600000</v>
      </c>
      <c r="C137" s="82">
        <f t="shared" si="40"/>
        <v>0</v>
      </c>
      <c r="D137" s="82">
        <f t="shared" si="40"/>
        <v>600000</v>
      </c>
      <c r="E137" s="82">
        <f t="shared" si="40"/>
        <v>0</v>
      </c>
      <c r="F137" s="82">
        <f t="shared" si="40"/>
        <v>0</v>
      </c>
      <c r="G137" s="82">
        <f t="shared" si="40"/>
        <v>600000</v>
      </c>
    </row>
    <row r="138" spans="1:7" x14ac:dyDescent="0.25">
      <c r="A138" s="84" t="s">
        <v>364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365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f t="shared" ref="G139:G145" si="41">D139-E139</f>
        <v>0</v>
      </c>
    </row>
    <row r="140" spans="1:7" x14ac:dyDescent="0.25">
      <c r="A140" s="84" t="s">
        <v>366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f t="shared" si="41"/>
        <v>0</v>
      </c>
    </row>
    <row r="141" spans="1:7" x14ac:dyDescent="0.25">
      <c r="A141" s="84" t="s">
        <v>367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f t="shared" si="41"/>
        <v>0</v>
      </c>
    </row>
    <row r="142" spans="1:7" x14ac:dyDescent="0.25">
      <c r="A142" s="84" t="s">
        <v>368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f t="shared" si="41"/>
        <v>0</v>
      </c>
    </row>
    <row r="143" spans="1:7" x14ac:dyDescent="0.25">
      <c r="A143" s="84" t="s">
        <v>369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f t="shared" si="41"/>
        <v>0</v>
      </c>
    </row>
    <row r="144" spans="1:7" x14ac:dyDescent="0.25">
      <c r="A144" s="84" t="s">
        <v>370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f t="shared" si="41"/>
        <v>0</v>
      </c>
    </row>
    <row r="145" spans="1:7" x14ac:dyDescent="0.25">
      <c r="A145" s="84" t="s">
        <v>371</v>
      </c>
      <c r="B145" s="164">
        <v>600000</v>
      </c>
      <c r="C145" s="164">
        <v>0</v>
      </c>
      <c r="D145" s="165">
        <f t="shared" ref="D145" si="42">B145+C145</f>
        <v>600000</v>
      </c>
      <c r="E145" s="74">
        <v>0</v>
      </c>
      <c r="F145" s="74">
        <v>0</v>
      </c>
      <c r="G145" s="74">
        <f t="shared" si="41"/>
        <v>600000</v>
      </c>
    </row>
    <row r="146" spans="1:7" x14ac:dyDescent="0.25">
      <c r="A146" s="83" t="s">
        <v>372</v>
      </c>
      <c r="B146" s="82">
        <f t="shared" ref="B146:G146" si="43">SUM(B147:B149)</f>
        <v>0</v>
      </c>
      <c r="C146" s="82">
        <f t="shared" si="43"/>
        <v>0</v>
      </c>
      <c r="D146" s="82">
        <f t="shared" si="43"/>
        <v>0</v>
      </c>
      <c r="E146" s="82">
        <f t="shared" si="43"/>
        <v>0</v>
      </c>
      <c r="F146" s="82">
        <f t="shared" si="43"/>
        <v>0</v>
      </c>
      <c r="G146" s="82">
        <f t="shared" si="43"/>
        <v>0</v>
      </c>
    </row>
    <row r="147" spans="1:7" x14ac:dyDescent="0.25">
      <c r="A147" s="84" t="s">
        <v>373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f>D147-E147</f>
        <v>0</v>
      </c>
    </row>
    <row r="148" spans="1:7" x14ac:dyDescent="0.25">
      <c r="A148" s="84" t="s">
        <v>374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f t="shared" ref="G148:G149" si="44">D148-E148</f>
        <v>0</v>
      </c>
    </row>
    <row r="149" spans="1:7" x14ac:dyDescent="0.25">
      <c r="A149" s="84" t="s">
        <v>375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f t="shared" si="44"/>
        <v>0</v>
      </c>
    </row>
    <row r="150" spans="1:7" x14ac:dyDescent="0.25">
      <c r="A150" s="83" t="s">
        <v>376</v>
      </c>
      <c r="B150" s="82">
        <f t="shared" ref="B150:G150" si="45">SUM(B151:B157)</f>
        <v>0</v>
      </c>
      <c r="C150" s="82">
        <f t="shared" si="45"/>
        <v>0</v>
      </c>
      <c r="D150" s="82">
        <f t="shared" si="45"/>
        <v>0</v>
      </c>
      <c r="E150" s="82">
        <f t="shared" si="45"/>
        <v>0</v>
      </c>
      <c r="F150" s="82">
        <f t="shared" si="45"/>
        <v>0</v>
      </c>
      <c r="G150" s="82">
        <f t="shared" si="45"/>
        <v>0</v>
      </c>
    </row>
    <row r="151" spans="1:7" x14ac:dyDescent="0.25">
      <c r="A151" s="84" t="s">
        <v>377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25">
      <c r="A152" s="84" t="s">
        <v>378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46">D152-E152</f>
        <v>0</v>
      </c>
    </row>
    <row r="153" spans="1:7" x14ac:dyDescent="0.25">
      <c r="A153" s="84" t="s">
        <v>379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46"/>
        <v>0</v>
      </c>
    </row>
    <row r="154" spans="1:7" x14ac:dyDescent="0.25">
      <c r="A154" s="86" t="s">
        <v>380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46"/>
        <v>0</v>
      </c>
    </row>
    <row r="155" spans="1:7" x14ac:dyDescent="0.25">
      <c r="A155" s="84" t="s">
        <v>381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46"/>
        <v>0</v>
      </c>
    </row>
    <row r="156" spans="1:7" x14ac:dyDescent="0.25">
      <c r="A156" s="84" t="s">
        <v>382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46"/>
        <v>0</v>
      </c>
    </row>
    <row r="157" spans="1:7" x14ac:dyDescent="0.25">
      <c r="A157" s="84" t="s">
        <v>383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46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8" t="s">
        <v>385</v>
      </c>
      <c r="B159" s="89">
        <f t="shared" ref="B159:G159" si="47">B9+B84</f>
        <v>49495898.689999998</v>
      </c>
      <c r="C159" s="89">
        <f t="shared" si="47"/>
        <v>6096424</v>
      </c>
      <c r="D159" s="89">
        <f t="shared" si="47"/>
        <v>55592322.689999998</v>
      </c>
      <c r="E159" s="89">
        <f t="shared" si="47"/>
        <v>47336368.289999999</v>
      </c>
      <c r="F159" s="89">
        <f t="shared" si="47"/>
        <v>47336368.289999999</v>
      </c>
      <c r="G159" s="89">
        <f t="shared" si="47"/>
        <v>8255954.3999999994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  <row r="162" spans="1:5" x14ac:dyDescent="0.25">
      <c r="A162" s="188" t="s">
        <v>608</v>
      </c>
      <c r="B162" s="186"/>
      <c r="C162" s="186"/>
      <c r="D162" s="186"/>
    </row>
    <row r="163" spans="1:5" x14ac:dyDescent="0.25">
      <c r="A163" s="187"/>
      <c r="B163" s="187"/>
      <c r="C163" s="187"/>
      <c r="D163" s="187"/>
      <c r="E163" s="187"/>
    </row>
    <row r="164" spans="1:5" x14ac:dyDescent="0.25">
      <c r="A164" s="187"/>
      <c r="B164" s="187"/>
      <c r="C164" s="187"/>
      <c r="D164" s="187"/>
      <c r="E164" s="187"/>
    </row>
    <row r="165" spans="1:5" x14ac:dyDescent="0.25">
      <c r="A165" s="187"/>
      <c r="B165" s="187"/>
      <c r="C165" s="187"/>
      <c r="D165" s="187"/>
      <c r="E165" s="187"/>
    </row>
    <row r="166" spans="1:5" x14ac:dyDescent="0.25">
      <c r="A166" s="199" t="s">
        <v>609</v>
      </c>
      <c r="B166" s="199"/>
      <c r="C166" s="199" t="s">
        <v>610</v>
      </c>
      <c r="D166" s="199"/>
      <c r="E166" s="199"/>
    </row>
    <row r="167" spans="1:5" x14ac:dyDescent="0.25">
      <c r="A167" s="200" t="s">
        <v>611</v>
      </c>
      <c r="B167" s="200"/>
      <c r="C167" s="201" t="s">
        <v>612</v>
      </c>
      <c r="D167" s="201"/>
      <c r="E167" s="201"/>
    </row>
    <row r="168" spans="1:5" x14ac:dyDescent="0.25">
      <c r="A168" s="200"/>
      <c r="B168" s="200"/>
      <c r="C168" s="201"/>
      <c r="D168" s="201"/>
      <c r="E168" s="201"/>
    </row>
    <row r="169" spans="1:5" x14ac:dyDescent="0.25">
      <c r="A169" s="200"/>
      <c r="B169" s="200"/>
      <c r="C169" s="201"/>
      <c r="D169" s="201"/>
      <c r="E169" s="201"/>
    </row>
  </sheetData>
  <protectedRanges>
    <protectedRange sqref="B84:G84 B9:G9" name="Rango1_2"/>
  </protectedRanges>
  <mergeCells count="8">
    <mergeCell ref="A1:G1"/>
    <mergeCell ref="A166:B166"/>
    <mergeCell ref="C166:E166"/>
    <mergeCell ref="A167:B169"/>
    <mergeCell ref="C167:E169"/>
    <mergeCell ref="A7:A8"/>
    <mergeCell ref="B7:F7"/>
    <mergeCell ref="G7:G8"/>
  </mergeCells>
  <pageMargins left="0.7" right="0.7" top="0.75" bottom="0.75" header="0.3" footer="0.3"/>
  <pageSetup scale="59" fitToHeight="0" orientation="landscape" horizontalDpi="1200" verticalDpi="1200" r:id="rId1"/>
  <ignoredErrors>
    <ignoredError sqref="B10:D10 D18 B28:F28 E40:G47 B38:F38 B48:F48 E60:G61 B58:F58 B64:C69 B62:F62 B71:F92 B94:F102 B93:C93 E93:F93 E70:G70 G12:G17 G19:G27 G29:G37 G49:G57 C9 F10 F9 E39:G39 E59:G59 B63:C63 E63:G63 E64:G69 B146:F159 E145:F145 B113:F144 B104:F111 B103:C103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topLeftCell="A9" zoomScale="75" zoomScaleNormal="75" workbookViewId="0">
      <selection sqref="A1:G40"/>
    </sheetView>
  </sheetViews>
  <sheetFormatPr baseColWidth="10" defaultColWidth="11" defaultRowHeight="15" x14ac:dyDescent="0.25"/>
  <cols>
    <col min="1" max="1" width="71.28515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6" t="s">
        <v>386</v>
      </c>
      <c r="B1" s="209"/>
      <c r="C1" s="209"/>
      <c r="D1" s="209"/>
      <c r="E1" s="209"/>
      <c r="F1" s="209"/>
      <c r="G1" s="210"/>
    </row>
    <row r="2" spans="1:7" ht="15" customHeight="1" x14ac:dyDescent="0.25">
      <c r="A2" s="107" t="str">
        <f>'Formato 1'!A2</f>
        <v xml:space="preserve"> Comité Municipal de Agua Potable y Alcantarillado de Juventino Rosas</v>
      </c>
      <c r="B2" s="108"/>
      <c r="C2" s="108"/>
      <c r="D2" s="108"/>
      <c r="E2" s="108"/>
      <c r="F2" s="108"/>
      <c r="G2" s="109"/>
    </row>
    <row r="3" spans="1:7" ht="15" customHeight="1" x14ac:dyDescent="0.25">
      <c r="A3" s="110" t="s">
        <v>302</v>
      </c>
      <c r="B3" s="111"/>
      <c r="C3" s="111"/>
      <c r="D3" s="111"/>
      <c r="E3" s="111"/>
      <c r="F3" s="111"/>
      <c r="G3" s="112"/>
    </row>
    <row r="4" spans="1:7" ht="15" customHeight="1" x14ac:dyDescent="0.25">
      <c r="A4" s="110" t="s">
        <v>387</v>
      </c>
      <c r="B4" s="111"/>
      <c r="C4" s="111"/>
      <c r="D4" s="111"/>
      <c r="E4" s="111"/>
      <c r="F4" s="111"/>
      <c r="G4" s="112"/>
    </row>
    <row r="5" spans="1:7" ht="15" customHeight="1" x14ac:dyDescent="0.25">
      <c r="A5" s="110" t="str">
        <f>'Formato 3'!A4</f>
        <v>del 01 de Enero al 31 de Diciembre de 2025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" customHeight="1" x14ac:dyDescent="0.25">
      <c r="A7" s="203" t="s">
        <v>6</v>
      </c>
      <c r="B7" s="205" t="s">
        <v>304</v>
      </c>
      <c r="C7" s="205"/>
      <c r="D7" s="205"/>
      <c r="E7" s="205"/>
      <c r="F7" s="205"/>
      <c r="G7" s="208" t="s">
        <v>305</v>
      </c>
    </row>
    <row r="8" spans="1:7" ht="30" x14ac:dyDescent="0.25">
      <c r="A8" s="204"/>
      <c r="B8" s="24" t="s">
        <v>306</v>
      </c>
      <c r="C8" s="7" t="s">
        <v>236</v>
      </c>
      <c r="D8" s="24" t="s">
        <v>237</v>
      </c>
      <c r="E8" s="24" t="s">
        <v>192</v>
      </c>
      <c r="F8" s="24" t="s">
        <v>209</v>
      </c>
      <c r="G8" s="207"/>
    </row>
    <row r="9" spans="1:7" ht="15.75" customHeight="1" x14ac:dyDescent="0.25">
      <c r="A9" s="25" t="s">
        <v>388</v>
      </c>
      <c r="B9" s="29">
        <f>SUM(B10:B17)</f>
        <v>48895898.689999998</v>
      </c>
      <c r="C9" s="29">
        <f t="shared" ref="C9:F9" si="0">SUM(C10:C17)</f>
        <v>3592816.9999999995</v>
      </c>
      <c r="D9" s="168">
        <f t="shared" ref="D9" si="1">SUM(D10:D18)</f>
        <v>52488715.689999998</v>
      </c>
      <c r="E9" s="29">
        <f t="shared" si="0"/>
        <v>45749690.290000007</v>
      </c>
      <c r="F9" s="29">
        <f t="shared" si="0"/>
        <v>45749690.290000007</v>
      </c>
      <c r="G9" s="168">
        <f t="shared" ref="G9" si="2">SUM(G10:G18)</f>
        <v>6739025.3999999976</v>
      </c>
    </row>
    <row r="10" spans="1:7" x14ac:dyDescent="0.25">
      <c r="A10" s="167" t="s">
        <v>600</v>
      </c>
      <c r="B10" s="166">
        <v>3298197.93</v>
      </c>
      <c r="C10" s="166">
        <v>1170451.93</v>
      </c>
      <c r="D10" s="169">
        <f>B10+C10</f>
        <v>4468649.8600000003</v>
      </c>
      <c r="E10" s="166">
        <v>4168215.59</v>
      </c>
      <c r="F10" s="166">
        <v>4168215.59</v>
      </c>
      <c r="G10" s="169">
        <f>D10-E10</f>
        <v>300434.27000000048</v>
      </c>
    </row>
    <row r="11" spans="1:7" x14ac:dyDescent="0.25">
      <c r="A11" s="167" t="s">
        <v>601</v>
      </c>
      <c r="B11" s="166">
        <v>6746600.1799999997</v>
      </c>
      <c r="C11" s="166">
        <v>506019.54</v>
      </c>
      <c r="D11" s="169">
        <f t="shared" ref="D11:D17" si="3">B11+C11</f>
        <v>7252619.7199999997</v>
      </c>
      <c r="E11" s="166">
        <v>6112331</v>
      </c>
      <c r="F11" s="166">
        <v>6112331</v>
      </c>
      <c r="G11" s="169">
        <f t="shared" ref="G11:G17" si="4">D11-E11</f>
        <v>1140288.7199999997</v>
      </c>
    </row>
    <row r="12" spans="1:7" x14ac:dyDescent="0.25">
      <c r="A12" s="167" t="s">
        <v>602</v>
      </c>
      <c r="B12" s="166">
        <v>4333413.2300000004</v>
      </c>
      <c r="C12" s="166">
        <v>-490842.04</v>
      </c>
      <c r="D12" s="169">
        <f t="shared" si="3"/>
        <v>3842571.1900000004</v>
      </c>
      <c r="E12" s="166">
        <v>3315728.66</v>
      </c>
      <c r="F12" s="166">
        <v>3315728.66</v>
      </c>
      <c r="G12" s="169">
        <f t="shared" si="4"/>
        <v>526842.53000000026</v>
      </c>
    </row>
    <row r="13" spans="1:7" x14ac:dyDescent="0.25">
      <c r="A13" s="167" t="s">
        <v>603</v>
      </c>
      <c r="B13" s="166">
        <v>15517121.66</v>
      </c>
      <c r="C13" s="166">
        <v>-1867727.06</v>
      </c>
      <c r="D13" s="169">
        <f t="shared" si="3"/>
        <v>13649394.6</v>
      </c>
      <c r="E13" s="166">
        <v>12311626.24</v>
      </c>
      <c r="F13" s="166">
        <v>12311626.24</v>
      </c>
      <c r="G13" s="169">
        <f t="shared" si="4"/>
        <v>1337768.3599999994</v>
      </c>
    </row>
    <row r="14" spans="1:7" x14ac:dyDescent="0.25">
      <c r="A14" s="167" t="s">
        <v>604</v>
      </c>
      <c r="B14" s="166">
        <v>14017449.869999999</v>
      </c>
      <c r="C14" s="166">
        <v>3938767.28</v>
      </c>
      <c r="D14" s="169">
        <f t="shared" si="3"/>
        <v>17956217.149999999</v>
      </c>
      <c r="E14" s="166">
        <v>15207398.25</v>
      </c>
      <c r="F14" s="166">
        <v>15207398.25</v>
      </c>
      <c r="G14" s="169">
        <f t="shared" si="4"/>
        <v>2748818.8999999985</v>
      </c>
    </row>
    <row r="15" spans="1:7" x14ac:dyDescent="0.25">
      <c r="A15" s="167" t="s">
        <v>605</v>
      </c>
      <c r="B15" s="166">
        <v>889638.68</v>
      </c>
      <c r="C15" s="166">
        <v>44838.74</v>
      </c>
      <c r="D15" s="169">
        <f t="shared" si="3"/>
        <v>934477.42</v>
      </c>
      <c r="E15" s="166">
        <v>770085.03</v>
      </c>
      <c r="F15" s="166">
        <v>770085.03</v>
      </c>
      <c r="G15" s="169">
        <f t="shared" si="4"/>
        <v>164392.39000000001</v>
      </c>
    </row>
    <row r="16" spans="1:7" x14ac:dyDescent="0.25">
      <c r="A16" s="167" t="s">
        <v>606</v>
      </c>
      <c r="B16" s="166">
        <v>3444544.37</v>
      </c>
      <c r="C16" s="166">
        <v>286965.06</v>
      </c>
      <c r="D16" s="169">
        <f t="shared" si="3"/>
        <v>3731509.43</v>
      </c>
      <c r="E16" s="166">
        <v>3237954.24</v>
      </c>
      <c r="F16" s="166">
        <v>3237954.24</v>
      </c>
      <c r="G16" s="169">
        <f t="shared" si="4"/>
        <v>493555.18999999994</v>
      </c>
    </row>
    <row r="17" spans="1:7" x14ac:dyDescent="0.25">
      <c r="A17" s="167" t="s">
        <v>607</v>
      </c>
      <c r="B17" s="166">
        <v>648932.77</v>
      </c>
      <c r="C17" s="166">
        <v>4343.55</v>
      </c>
      <c r="D17" s="169">
        <f t="shared" si="3"/>
        <v>653276.32000000007</v>
      </c>
      <c r="E17" s="166">
        <v>626351.28</v>
      </c>
      <c r="F17" s="166">
        <v>626351.28</v>
      </c>
      <c r="G17" s="169">
        <f t="shared" si="4"/>
        <v>26925.040000000037</v>
      </c>
    </row>
    <row r="18" spans="1:7" x14ac:dyDescent="0.25">
      <c r="A18" s="30" t="s">
        <v>153</v>
      </c>
      <c r="B18" s="48"/>
      <c r="C18" s="48"/>
      <c r="D18" s="48"/>
      <c r="E18" s="48"/>
      <c r="F18" s="48"/>
      <c r="G18" s="48"/>
    </row>
    <row r="19" spans="1:7" x14ac:dyDescent="0.25">
      <c r="A19" s="3" t="s">
        <v>396</v>
      </c>
      <c r="B19" s="4">
        <f>SUM(B20:B27)</f>
        <v>600000</v>
      </c>
      <c r="C19" s="4">
        <f t="shared" ref="C19:F19" si="5">SUM(C20:C27)</f>
        <v>2503607</v>
      </c>
      <c r="D19" s="170">
        <f t="shared" ref="D19" si="6">SUM(D20:D28)</f>
        <v>3103607</v>
      </c>
      <c r="E19" s="4">
        <f t="shared" si="5"/>
        <v>1586678</v>
      </c>
      <c r="F19" s="4">
        <f t="shared" si="5"/>
        <v>1586678</v>
      </c>
      <c r="G19" s="170">
        <f t="shared" ref="G19" si="7">SUM(G20:G28)</f>
        <v>1516929</v>
      </c>
    </row>
    <row r="20" spans="1:7" x14ac:dyDescent="0.25">
      <c r="A20" s="167" t="s">
        <v>604</v>
      </c>
      <c r="B20" s="166">
        <v>600000</v>
      </c>
      <c r="C20" s="166">
        <v>2503607</v>
      </c>
      <c r="D20" s="169">
        <f t="shared" ref="D20" si="8">B20+C20</f>
        <v>3103607</v>
      </c>
      <c r="E20" s="166">
        <v>1586678</v>
      </c>
      <c r="F20" s="166">
        <v>1586678</v>
      </c>
      <c r="G20" s="169">
        <f t="shared" ref="G20" si="9">D20-E20</f>
        <v>1516929</v>
      </c>
    </row>
    <row r="21" spans="1:7" x14ac:dyDescent="0.25">
      <c r="A21" s="62" t="s">
        <v>389</v>
      </c>
      <c r="B21" s="169">
        <v>0</v>
      </c>
      <c r="C21" s="169">
        <v>0</v>
      </c>
      <c r="D21" s="74">
        <v>0</v>
      </c>
      <c r="E21" s="169">
        <v>0</v>
      </c>
      <c r="F21" s="169">
        <v>0</v>
      </c>
      <c r="G21" s="74">
        <v>0</v>
      </c>
    </row>
    <row r="22" spans="1:7" x14ac:dyDescent="0.25">
      <c r="A22" s="62" t="s">
        <v>390</v>
      </c>
      <c r="B22" s="169">
        <v>0</v>
      </c>
      <c r="C22" s="169">
        <v>0</v>
      </c>
      <c r="D22" s="74">
        <v>0</v>
      </c>
      <c r="E22" s="169">
        <v>0</v>
      </c>
      <c r="F22" s="169">
        <v>0</v>
      </c>
      <c r="G22" s="74">
        <v>0</v>
      </c>
    </row>
    <row r="23" spans="1:7" x14ac:dyDescent="0.25">
      <c r="A23" s="62" t="s">
        <v>391</v>
      </c>
      <c r="B23" s="169">
        <v>0</v>
      </c>
      <c r="C23" s="169">
        <v>0</v>
      </c>
      <c r="D23" s="74">
        <v>0</v>
      </c>
      <c r="E23" s="169">
        <v>0</v>
      </c>
      <c r="F23" s="169">
        <v>0</v>
      </c>
      <c r="G23" s="74">
        <v>0</v>
      </c>
    </row>
    <row r="24" spans="1:7" x14ac:dyDescent="0.25">
      <c r="A24" s="62" t="s">
        <v>392</v>
      </c>
      <c r="B24" s="169">
        <v>0</v>
      </c>
      <c r="C24" s="169">
        <v>0</v>
      </c>
      <c r="D24" s="74">
        <v>0</v>
      </c>
      <c r="E24" s="169">
        <v>0</v>
      </c>
      <c r="F24" s="169">
        <v>0</v>
      </c>
      <c r="G24" s="74">
        <v>0</v>
      </c>
    </row>
    <row r="25" spans="1:7" x14ac:dyDescent="0.25">
      <c r="A25" s="62" t="s">
        <v>393</v>
      </c>
      <c r="B25" s="169">
        <v>0</v>
      </c>
      <c r="C25" s="169">
        <v>0</v>
      </c>
      <c r="D25" s="74">
        <v>0</v>
      </c>
      <c r="E25" s="169">
        <v>0</v>
      </c>
      <c r="F25" s="169">
        <v>0</v>
      </c>
      <c r="G25" s="74">
        <v>0</v>
      </c>
    </row>
    <row r="26" spans="1:7" x14ac:dyDescent="0.25">
      <c r="A26" s="62" t="s">
        <v>394</v>
      </c>
      <c r="B26" s="169">
        <v>0</v>
      </c>
      <c r="C26" s="169">
        <v>0</v>
      </c>
      <c r="D26" s="74">
        <v>0</v>
      </c>
      <c r="E26" s="169">
        <v>0</v>
      </c>
      <c r="F26" s="169">
        <v>0</v>
      </c>
      <c r="G26" s="74">
        <v>0</v>
      </c>
    </row>
    <row r="27" spans="1:7" x14ac:dyDescent="0.25">
      <c r="A27" s="62" t="s">
        <v>395</v>
      </c>
      <c r="B27" s="169">
        <v>0</v>
      </c>
      <c r="C27" s="169">
        <v>0</v>
      </c>
      <c r="D27" s="74">
        <v>0</v>
      </c>
      <c r="E27" s="169">
        <v>0</v>
      </c>
      <c r="F27" s="169">
        <v>0</v>
      </c>
      <c r="G27" s="74">
        <v>0</v>
      </c>
    </row>
    <row r="28" spans="1:7" x14ac:dyDescent="0.25">
      <c r="A28" s="30" t="s">
        <v>153</v>
      </c>
      <c r="B28" s="48"/>
      <c r="C28" s="48"/>
      <c r="D28" s="48"/>
      <c r="E28" s="48"/>
      <c r="F28" s="48"/>
      <c r="G28" s="48"/>
    </row>
    <row r="29" spans="1:7" x14ac:dyDescent="0.25">
      <c r="A29" s="3" t="s">
        <v>385</v>
      </c>
      <c r="B29" s="4">
        <f>SUM(B19,B9)</f>
        <v>49495898.689999998</v>
      </c>
      <c r="C29" s="4">
        <f t="shared" ref="C29:G29" si="10">SUM(C19,C9)</f>
        <v>6096424</v>
      </c>
      <c r="D29" s="4">
        <f t="shared" si="10"/>
        <v>55592322.689999998</v>
      </c>
      <c r="E29" s="4">
        <f t="shared" si="10"/>
        <v>47336368.290000007</v>
      </c>
      <c r="F29" s="4">
        <f t="shared" si="10"/>
        <v>47336368.290000007</v>
      </c>
      <c r="G29" s="4">
        <f t="shared" si="10"/>
        <v>8255954.3999999976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2" spans="1:7" x14ac:dyDescent="0.25">
      <c r="A32" s="188" t="s">
        <v>608</v>
      </c>
      <c r="B32" s="186"/>
      <c r="C32" s="186"/>
      <c r="D32" s="186"/>
    </row>
    <row r="33" spans="1:5" x14ac:dyDescent="0.25">
      <c r="A33" s="187"/>
      <c r="B33" s="187"/>
      <c r="C33" s="187"/>
      <c r="D33" s="187"/>
      <c r="E33" s="187"/>
    </row>
    <row r="34" spans="1:5" x14ac:dyDescent="0.25">
      <c r="A34" s="187"/>
      <c r="B34" s="187"/>
      <c r="C34" s="187"/>
      <c r="D34" s="187"/>
      <c r="E34" s="187"/>
    </row>
    <row r="35" spans="1:5" x14ac:dyDescent="0.25">
      <c r="A35" s="187"/>
      <c r="B35" s="187"/>
      <c r="C35" s="187"/>
      <c r="D35" s="187"/>
      <c r="E35" s="187"/>
    </row>
    <row r="36" spans="1:5" x14ac:dyDescent="0.25">
      <c r="A36" s="199" t="s">
        <v>609</v>
      </c>
      <c r="B36" s="199"/>
      <c r="C36" s="199" t="s">
        <v>610</v>
      </c>
      <c r="D36" s="199"/>
      <c r="E36" s="199"/>
    </row>
    <row r="37" spans="1:5" x14ac:dyDescent="0.25">
      <c r="A37" s="200" t="s">
        <v>611</v>
      </c>
      <c r="B37" s="200"/>
      <c r="C37" s="201" t="s">
        <v>612</v>
      </c>
      <c r="D37" s="201"/>
      <c r="E37" s="201"/>
    </row>
    <row r="38" spans="1:5" x14ac:dyDescent="0.25">
      <c r="A38" s="200"/>
      <c r="B38" s="200"/>
      <c r="C38" s="201"/>
      <c r="D38" s="201"/>
      <c r="E38" s="201"/>
    </row>
    <row r="39" spans="1:5" x14ac:dyDescent="0.25">
      <c r="A39" s="200"/>
      <c r="B39" s="200"/>
      <c r="C39" s="201"/>
      <c r="D39" s="201"/>
      <c r="E39" s="201"/>
    </row>
  </sheetData>
  <mergeCells count="8">
    <mergeCell ref="A1:G1"/>
    <mergeCell ref="A36:B36"/>
    <mergeCell ref="C36:E36"/>
    <mergeCell ref="A37:B39"/>
    <mergeCell ref="C37:E39"/>
    <mergeCell ref="A7:A8"/>
    <mergeCell ref="B7:F7"/>
    <mergeCell ref="G7:G8"/>
  </mergeCells>
  <dataValidations count="1">
    <dataValidation type="decimal" allowBlank="1" showInputMessage="1" showErrorMessage="1" sqref="B28:G29 B9:G9 B18:G19">
      <formula1>-1.79769313486231E+100</formula1>
      <formula2>1.79769313486231E+100</formula2>
    </dataValidation>
  </dataValidations>
  <pageMargins left="0.7" right="0.7" top="0.75" bottom="0.75" header="0.3" footer="0.3"/>
  <pageSetup scale="61" fitToHeight="0" orientation="landscape" horizontalDpi="1200" verticalDpi="1200" r:id="rId1"/>
  <ignoredErrors>
    <ignoredError sqref="B9:C9 B18:G18 B28:G29 E9:F9 B19:C19 E19:F19 D21:D27 G21:G27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87"/>
  <sheetViews>
    <sheetView showGridLines="0" topLeftCell="A54" zoomScale="75" zoomScaleNormal="75" workbookViewId="0">
      <selection sqref="A1:G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397</v>
      </c>
      <c r="B1" s="212"/>
      <c r="C1" s="212"/>
      <c r="D1" s="212"/>
      <c r="E1" s="212"/>
      <c r="F1" s="212"/>
      <c r="G1" s="212"/>
    </row>
    <row r="2" spans="1:7" x14ac:dyDescent="0.25">
      <c r="A2" s="107" t="str">
        <f>'Formato 1'!A2</f>
        <v xml:space="preserve"> Comité Municipal de Agua Potable y Alcantarillado de Juventino Rosas</v>
      </c>
      <c r="B2" s="108"/>
      <c r="C2" s="108"/>
      <c r="D2" s="108"/>
      <c r="E2" s="108"/>
      <c r="F2" s="108"/>
      <c r="G2" s="109"/>
    </row>
    <row r="3" spans="1:7" x14ac:dyDescent="0.25">
      <c r="A3" s="110" t="s">
        <v>398</v>
      </c>
      <c r="B3" s="111"/>
      <c r="C3" s="111"/>
      <c r="D3" s="111"/>
      <c r="E3" s="111"/>
      <c r="F3" s="111"/>
      <c r="G3" s="112"/>
    </row>
    <row r="4" spans="1:7" x14ac:dyDescent="0.25">
      <c r="A4" s="110" t="s">
        <v>399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01 de Enero al 31 de Diciembre de 2025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.75" customHeight="1" x14ac:dyDescent="0.25">
      <c r="A7" s="203" t="s">
        <v>6</v>
      </c>
      <c r="B7" s="213" t="s">
        <v>304</v>
      </c>
      <c r="C7" s="214"/>
      <c r="D7" s="214"/>
      <c r="E7" s="214"/>
      <c r="F7" s="215"/>
      <c r="G7" s="208" t="s">
        <v>400</v>
      </c>
    </row>
    <row r="8" spans="1:7" ht="30" x14ac:dyDescent="0.25">
      <c r="A8" s="204"/>
      <c r="B8" s="24" t="s">
        <v>306</v>
      </c>
      <c r="C8" s="7" t="s">
        <v>401</v>
      </c>
      <c r="D8" s="24" t="s">
        <v>308</v>
      </c>
      <c r="E8" s="24" t="s">
        <v>192</v>
      </c>
      <c r="F8" s="31" t="s">
        <v>209</v>
      </c>
      <c r="G8" s="207"/>
    </row>
    <row r="9" spans="1:7" ht="16.5" customHeight="1" x14ac:dyDescent="0.25">
      <c r="A9" s="25" t="s">
        <v>402</v>
      </c>
      <c r="B9" s="29">
        <f>SUM(B10,B19,B27,B37)</f>
        <v>48895898.689999998</v>
      </c>
      <c r="C9" s="29">
        <f t="shared" ref="C9:F9" si="0">SUM(C10,C19,C27,C37)</f>
        <v>3592817</v>
      </c>
      <c r="D9" s="173">
        <f t="shared" ref="D9" si="1">D10+D19+D27+D37</f>
        <v>52488715.689999998</v>
      </c>
      <c r="E9" s="29">
        <f t="shared" si="0"/>
        <v>45749690.289999999</v>
      </c>
      <c r="F9" s="29">
        <f t="shared" si="0"/>
        <v>45749690.289999999</v>
      </c>
      <c r="G9" s="173">
        <f t="shared" ref="G9" si="2">G10+G19+G27+G37</f>
        <v>6739025.4000000004</v>
      </c>
    </row>
    <row r="10" spans="1:7" ht="15" customHeight="1" x14ac:dyDescent="0.25">
      <c r="A10" s="57" t="s">
        <v>403</v>
      </c>
      <c r="B10" s="46">
        <f>SUM(B11:B18)</f>
        <v>7636238.8599999994</v>
      </c>
      <c r="C10" s="46">
        <f t="shared" ref="C10:G10" si="3">SUM(C11:C18)</f>
        <v>550858.28</v>
      </c>
      <c r="D10" s="171">
        <f t="shared" si="3"/>
        <v>8187097.1399999997</v>
      </c>
      <c r="E10" s="171">
        <f t="shared" si="3"/>
        <v>6882416.0300000003</v>
      </c>
      <c r="F10" s="171">
        <f t="shared" si="3"/>
        <v>6882416.0300000003</v>
      </c>
      <c r="G10" s="171">
        <f t="shared" si="3"/>
        <v>1304681.1099999999</v>
      </c>
    </row>
    <row r="11" spans="1:7" x14ac:dyDescent="0.25">
      <c r="A11" s="76" t="s">
        <v>404</v>
      </c>
      <c r="B11" s="171">
        <v>0</v>
      </c>
      <c r="C11" s="171">
        <v>0</v>
      </c>
      <c r="D11" s="171">
        <f>B11+C11</f>
        <v>0</v>
      </c>
      <c r="E11" s="171">
        <v>0</v>
      </c>
      <c r="F11" s="171">
        <v>0</v>
      </c>
      <c r="G11" s="171">
        <f>D11-E11</f>
        <v>0</v>
      </c>
    </row>
    <row r="12" spans="1:7" x14ac:dyDescent="0.25">
      <c r="A12" s="76" t="s">
        <v>405</v>
      </c>
      <c r="B12" s="171">
        <v>0</v>
      </c>
      <c r="C12" s="171">
        <v>0</v>
      </c>
      <c r="D12" s="171">
        <f t="shared" ref="D12:D18" si="4">B12+C12</f>
        <v>0</v>
      </c>
      <c r="E12" s="171">
        <v>0</v>
      </c>
      <c r="F12" s="171">
        <v>0</v>
      </c>
      <c r="G12" s="171">
        <f t="shared" ref="G12:G18" si="5">D12-E12</f>
        <v>0</v>
      </c>
    </row>
    <row r="13" spans="1:7" x14ac:dyDescent="0.25">
      <c r="A13" s="76" t="s">
        <v>406</v>
      </c>
      <c r="B13" s="171">
        <v>0</v>
      </c>
      <c r="C13" s="171">
        <v>0</v>
      </c>
      <c r="D13" s="171">
        <f t="shared" si="4"/>
        <v>0</v>
      </c>
      <c r="E13" s="171">
        <v>0</v>
      </c>
      <c r="F13" s="171">
        <v>0</v>
      </c>
      <c r="G13" s="171">
        <f t="shared" si="5"/>
        <v>0</v>
      </c>
    </row>
    <row r="14" spans="1:7" x14ac:dyDescent="0.25">
      <c r="A14" s="76" t="s">
        <v>407</v>
      </c>
      <c r="B14" s="171">
        <v>0</v>
      </c>
      <c r="C14" s="171">
        <v>0</v>
      </c>
      <c r="D14" s="171">
        <f t="shared" si="4"/>
        <v>0</v>
      </c>
      <c r="E14" s="171">
        <v>0</v>
      </c>
      <c r="F14" s="171">
        <v>0</v>
      </c>
      <c r="G14" s="171">
        <f t="shared" si="5"/>
        <v>0</v>
      </c>
    </row>
    <row r="15" spans="1:7" x14ac:dyDescent="0.25">
      <c r="A15" s="76" t="s">
        <v>408</v>
      </c>
      <c r="B15" s="172">
        <v>6746600.1799999997</v>
      </c>
      <c r="C15" s="172">
        <v>506019.54</v>
      </c>
      <c r="D15" s="171">
        <f t="shared" si="4"/>
        <v>7252619.7199999997</v>
      </c>
      <c r="E15" s="172">
        <v>6112331</v>
      </c>
      <c r="F15" s="172">
        <v>6112331</v>
      </c>
      <c r="G15" s="171">
        <f t="shared" si="5"/>
        <v>1140288.7199999997</v>
      </c>
    </row>
    <row r="16" spans="1:7" x14ac:dyDescent="0.25">
      <c r="A16" s="76" t="s">
        <v>409</v>
      </c>
      <c r="B16" s="171">
        <v>0</v>
      </c>
      <c r="C16" s="171">
        <v>0</v>
      </c>
      <c r="D16" s="171">
        <f t="shared" si="4"/>
        <v>0</v>
      </c>
      <c r="E16" s="171">
        <v>0</v>
      </c>
      <c r="F16" s="171">
        <v>0</v>
      </c>
      <c r="G16" s="171">
        <f t="shared" si="5"/>
        <v>0</v>
      </c>
    </row>
    <row r="17" spans="1:7" x14ac:dyDescent="0.25">
      <c r="A17" s="76" t="s">
        <v>410</v>
      </c>
      <c r="B17" s="171">
        <v>0</v>
      </c>
      <c r="C17" s="171">
        <v>0</v>
      </c>
      <c r="D17" s="171">
        <f t="shared" si="4"/>
        <v>0</v>
      </c>
      <c r="E17" s="171">
        <v>0</v>
      </c>
      <c r="F17" s="171">
        <v>0</v>
      </c>
      <c r="G17" s="171">
        <f t="shared" si="5"/>
        <v>0</v>
      </c>
    </row>
    <row r="18" spans="1:7" x14ac:dyDescent="0.25">
      <c r="A18" s="76" t="s">
        <v>411</v>
      </c>
      <c r="B18" s="172">
        <v>889638.68</v>
      </c>
      <c r="C18" s="172">
        <v>44838.74</v>
      </c>
      <c r="D18" s="171">
        <f t="shared" si="4"/>
        <v>934477.42</v>
      </c>
      <c r="E18" s="172">
        <v>770085.03</v>
      </c>
      <c r="F18" s="172">
        <v>770085.03</v>
      </c>
      <c r="G18" s="171">
        <f t="shared" si="5"/>
        <v>164392.39000000001</v>
      </c>
    </row>
    <row r="19" spans="1:7" x14ac:dyDescent="0.25">
      <c r="A19" s="57" t="s">
        <v>412</v>
      </c>
      <c r="B19" s="46">
        <f>SUM(B20:B26)</f>
        <v>41259659.829999998</v>
      </c>
      <c r="C19" s="46">
        <f t="shared" ref="C19:G19" si="6">SUM(C20:C26)</f>
        <v>3041958.72</v>
      </c>
      <c r="D19" s="171">
        <f t="shared" si="6"/>
        <v>44301618.549999997</v>
      </c>
      <c r="E19" s="46">
        <f t="shared" si="6"/>
        <v>38867274.259999998</v>
      </c>
      <c r="F19" s="46">
        <f t="shared" si="6"/>
        <v>38867274.259999998</v>
      </c>
      <c r="G19" s="171">
        <f t="shared" si="6"/>
        <v>5434344.290000001</v>
      </c>
    </row>
    <row r="20" spans="1:7" x14ac:dyDescent="0.25">
      <c r="A20" s="76" t="s">
        <v>413</v>
      </c>
      <c r="B20" s="172">
        <v>21409124.940000001</v>
      </c>
      <c r="C20" s="172">
        <v>5400527.8200000003</v>
      </c>
      <c r="D20" s="171">
        <f t="shared" ref="D20:D26" si="7">B20+C20</f>
        <v>26809652.760000002</v>
      </c>
      <c r="E20" s="172">
        <v>23239919.359999999</v>
      </c>
      <c r="F20" s="172">
        <v>23239919.359999999</v>
      </c>
      <c r="G20" s="171">
        <f t="shared" ref="G20:G26" si="8">D20-E20</f>
        <v>3569733.4000000022</v>
      </c>
    </row>
    <row r="21" spans="1:7" x14ac:dyDescent="0.25">
      <c r="A21" s="76" t="s">
        <v>414</v>
      </c>
      <c r="B21" s="172">
        <v>19850534.890000001</v>
      </c>
      <c r="C21" s="172">
        <v>-2358569.1</v>
      </c>
      <c r="D21" s="171">
        <f t="shared" si="7"/>
        <v>17491965.789999999</v>
      </c>
      <c r="E21" s="172">
        <v>15627354.9</v>
      </c>
      <c r="F21" s="172">
        <v>15627354.9</v>
      </c>
      <c r="G21" s="171">
        <f t="shared" si="8"/>
        <v>1864610.8899999987</v>
      </c>
    </row>
    <row r="22" spans="1:7" x14ac:dyDescent="0.25">
      <c r="A22" s="76" t="s">
        <v>415</v>
      </c>
      <c r="B22" s="171">
        <v>0</v>
      </c>
      <c r="C22" s="171">
        <v>0</v>
      </c>
      <c r="D22" s="171">
        <f t="shared" si="7"/>
        <v>0</v>
      </c>
      <c r="E22" s="171">
        <v>0</v>
      </c>
      <c r="F22" s="171">
        <v>0</v>
      </c>
      <c r="G22" s="171">
        <f t="shared" si="8"/>
        <v>0</v>
      </c>
    </row>
    <row r="23" spans="1:7" x14ac:dyDescent="0.25">
      <c r="A23" s="76" t="s">
        <v>416</v>
      </c>
      <c r="B23" s="171">
        <v>0</v>
      </c>
      <c r="C23" s="171">
        <v>0</v>
      </c>
      <c r="D23" s="171">
        <f t="shared" si="7"/>
        <v>0</v>
      </c>
      <c r="E23" s="171">
        <v>0</v>
      </c>
      <c r="F23" s="171">
        <v>0</v>
      </c>
      <c r="G23" s="171">
        <f t="shared" si="8"/>
        <v>0</v>
      </c>
    </row>
    <row r="24" spans="1:7" x14ac:dyDescent="0.25">
      <c r="A24" s="76" t="s">
        <v>417</v>
      </c>
      <c r="B24" s="171">
        <v>0</v>
      </c>
      <c r="C24" s="171">
        <v>0</v>
      </c>
      <c r="D24" s="171">
        <f t="shared" si="7"/>
        <v>0</v>
      </c>
      <c r="E24" s="171">
        <v>0</v>
      </c>
      <c r="F24" s="171">
        <v>0</v>
      </c>
      <c r="G24" s="171">
        <f t="shared" si="8"/>
        <v>0</v>
      </c>
    </row>
    <row r="25" spans="1:7" x14ac:dyDescent="0.25">
      <c r="A25" s="76" t="s">
        <v>418</v>
      </c>
      <c r="B25" s="171">
        <v>0</v>
      </c>
      <c r="C25" s="171">
        <v>0</v>
      </c>
      <c r="D25" s="171">
        <f t="shared" si="7"/>
        <v>0</v>
      </c>
      <c r="E25" s="171">
        <v>0</v>
      </c>
      <c r="F25" s="171">
        <v>0</v>
      </c>
      <c r="G25" s="171">
        <f t="shared" si="8"/>
        <v>0</v>
      </c>
    </row>
    <row r="26" spans="1:7" x14ac:dyDescent="0.25">
      <c r="A26" s="76" t="s">
        <v>419</v>
      </c>
      <c r="B26" s="171">
        <v>0</v>
      </c>
      <c r="C26" s="171">
        <v>0</v>
      </c>
      <c r="D26" s="171">
        <f t="shared" si="7"/>
        <v>0</v>
      </c>
      <c r="E26" s="171">
        <v>0</v>
      </c>
      <c r="F26" s="171">
        <v>0</v>
      </c>
      <c r="G26" s="171">
        <f t="shared" si="8"/>
        <v>0</v>
      </c>
    </row>
    <row r="27" spans="1:7" x14ac:dyDescent="0.25">
      <c r="A27" s="57" t="s">
        <v>420</v>
      </c>
      <c r="B27" s="46">
        <f>SUM(B28:B36)</f>
        <v>0</v>
      </c>
      <c r="C27" s="46">
        <f t="shared" ref="C27:G27" si="9">SUM(C28:C36)</f>
        <v>0</v>
      </c>
      <c r="D27" s="171">
        <f t="shared" si="9"/>
        <v>0</v>
      </c>
      <c r="E27" s="46">
        <f t="shared" si="9"/>
        <v>0</v>
      </c>
      <c r="F27" s="46">
        <f t="shared" si="9"/>
        <v>0</v>
      </c>
      <c r="G27" s="171">
        <f t="shared" si="9"/>
        <v>0</v>
      </c>
    </row>
    <row r="28" spans="1:7" x14ac:dyDescent="0.25">
      <c r="A28" s="79" t="s">
        <v>421</v>
      </c>
      <c r="B28" s="46">
        <v>0</v>
      </c>
      <c r="C28" s="46">
        <v>0</v>
      </c>
      <c r="D28" s="171">
        <f t="shared" ref="D28:D36" si="10">B28+C28</f>
        <v>0</v>
      </c>
      <c r="E28" s="46">
        <v>0</v>
      </c>
      <c r="F28" s="46">
        <v>0</v>
      </c>
      <c r="G28" s="171">
        <f t="shared" ref="G28:G36" si="11">D28-E28</f>
        <v>0</v>
      </c>
    </row>
    <row r="29" spans="1:7" x14ac:dyDescent="0.25">
      <c r="A29" s="76" t="s">
        <v>422</v>
      </c>
      <c r="B29" s="46">
        <v>0</v>
      </c>
      <c r="C29" s="46">
        <v>0</v>
      </c>
      <c r="D29" s="171">
        <f t="shared" si="10"/>
        <v>0</v>
      </c>
      <c r="E29" s="46">
        <v>0</v>
      </c>
      <c r="F29" s="46">
        <v>0</v>
      </c>
      <c r="G29" s="171">
        <f t="shared" si="11"/>
        <v>0</v>
      </c>
    </row>
    <row r="30" spans="1:7" x14ac:dyDescent="0.25">
      <c r="A30" s="76" t="s">
        <v>423</v>
      </c>
      <c r="B30" s="46">
        <v>0</v>
      </c>
      <c r="C30" s="46">
        <v>0</v>
      </c>
      <c r="D30" s="171">
        <f t="shared" si="10"/>
        <v>0</v>
      </c>
      <c r="E30" s="46">
        <v>0</v>
      </c>
      <c r="F30" s="46">
        <v>0</v>
      </c>
      <c r="G30" s="171">
        <f t="shared" si="11"/>
        <v>0</v>
      </c>
    </row>
    <row r="31" spans="1:7" x14ac:dyDescent="0.25">
      <c r="A31" s="76" t="s">
        <v>424</v>
      </c>
      <c r="B31" s="46">
        <v>0</v>
      </c>
      <c r="C31" s="46">
        <v>0</v>
      </c>
      <c r="D31" s="171">
        <f t="shared" si="10"/>
        <v>0</v>
      </c>
      <c r="E31" s="46">
        <v>0</v>
      </c>
      <c r="F31" s="46">
        <v>0</v>
      </c>
      <c r="G31" s="171">
        <f t="shared" si="11"/>
        <v>0</v>
      </c>
    </row>
    <row r="32" spans="1:7" x14ac:dyDescent="0.25">
      <c r="A32" s="76" t="s">
        <v>425</v>
      </c>
      <c r="B32" s="46">
        <v>0</v>
      </c>
      <c r="C32" s="46">
        <v>0</v>
      </c>
      <c r="D32" s="171">
        <f t="shared" si="10"/>
        <v>0</v>
      </c>
      <c r="E32" s="46">
        <v>0</v>
      </c>
      <c r="F32" s="46">
        <v>0</v>
      </c>
      <c r="G32" s="171">
        <f t="shared" si="11"/>
        <v>0</v>
      </c>
    </row>
    <row r="33" spans="1:7" ht="14.45" customHeight="1" x14ac:dyDescent="0.25">
      <c r="A33" s="76" t="s">
        <v>426</v>
      </c>
      <c r="B33" s="46">
        <v>0</v>
      </c>
      <c r="C33" s="46">
        <v>0</v>
      </c>
      <c r="D33" s="171">
        <f t="shared" si="10"/>
        <v>0</v>
      </c>
      <c r="E33" s="46">
        <v>0</v>
      </c>
      <c r="F33" s="46">
        <v>0</v>
      </c>
      <c r="G33" s="171">
        <f t="shared" si="11"/>
        <v>0</v>
      </c>
    </row>
    <row r="34" spans="1:7" ht="14.45" customHeight="1" x14ac:dyDescent="0.25">
      <c r="A34" s="76" t="s">
        <v>427</v>
      </c>
      <c r="B34" s="46">
        <v>0</v>
      </c>
      <c r="C34" s="46">
        <v>0</v>
      </c>
      <c r="D34" s="171">
        <f t="shared" si="10"/>
        <v>0</v>
      </c>
      <c r="E34" s="46">
        <v>0</v>
      </c>
      <c r="F34" s="46">
        <v>0</v>
      </c>
      <c r="G34" s="171">
        <f t="shared" si="11"/>
        <v>0</v>
      </c>
    </row>
    <row r="35" spans="1:7" ht="14.45" customHeight="1" x14ac:dyDescent="0.25">
      <c r="A35" s="76" t="s">
        <v>428</v>
      </c>
      <c r="B35" s="46">
        <v>0</v>
      </c>
      <c r="C35" s="46">
        <v>0</v>
      </c>
      <c r="D35" s="171">
        <f t="shared" si="10"/>
        <v>0</v>
      </c>
      <c r="E35" s="46">
        <v>0</v>
      </c>
      <c r="F35" s="46">
        <v>0</v>
      </c>
      <c r="G35" s="171">
        <f t="shared" si="11"/>
        <v>0</v>
      </c>
    </row>
    <row r="36" spans="1:7" ht="14.45" customHeight="1" x14ac:dyDescent="0.25">
      <c r="A36" s="76" t="s">
        <v>429</v>
      </c>
      <c r="B36" s="46">
        <v>0</v>
      </c>
      <c r="C36" s="46">
        <v>0</v>
      </c>
      <c r="D36" s="171">
        <f t="shared" si="10"/>
        <v>0</v>
      </c>
      <c r="E36" s="46">
        <v>0</v>
      </c>
      <c r="F36" s="46">
        <v>0</v>
      </c>
      <c r="G36" s="171">
        <f t="shared" si="11"/>
        <v>0</v>
      </c>
    </row>
    <row r="37" spans="1:7" ht="14.45" customHeight="1" x14ac:dyDescent="0.25">
      <c r="A37" s="58" t="s">
        <v>430</v>
      </c>
      <c r="B37" s="46">
        <f>SUM(B38:B41)</f>
        <v>0</v>
      </c>
      <c r="C37" s="46">
        <f t="shared" ref="C37:G37" si="12">SUM(C38:C41)</f>
        <v>0</v>
      </c>
      <c r="D37" s="171">
        <f t="shared" si="12"/>
        <v>0</v>
      </c>
      <c r="E37" s="46">
        <f t="shared" si="12"/>
        <v>0</v>
      </c>
      <c r="F37" s="46">
        <f t="shared" si="12"/>
        <v>0</v>
      </c>
      <c r="G37" s="171">
        <f t="shared" si="12"/>
        <v>0</v>
      </c>
    </row>
    <row r="38" spans="1:7" x14ac:dyDescent="0.25">
      <c r="A38" s="79" t="s">
        <v>431</v>
      </c>
      <c r="B38" s="46">
        <v>0</v>
      </c>
      <c r="C38" s="46">
        <v>0</v>
      </c>
      <c r="D38" s="171">
        <f t="shared" ref="D38:D41" si="13">B38+C38</f>
        <v>0</v>
      </c>
      <c r="E38" s="46">
        <v>0</v>
      </c>
      <c r="F38" s="46">
        <v>0</v>
      </c>
      <c r="G38" s="171">
        <f t="shared" ref="G38:G41" si="14">D38-E38</f>
        <v>0</v>
      </c>
    </row>
    <row r="39" spans="1:7" ht="30" x14ac:dyDescent="0.25">
      <c r="A39" s="79" t="s">
        <v>432</v>
      </c>
      <c r="B39" s="46">
        <v>0</v>
      </c>
      <c r="C39" s="46">
        <v>0</v>
      </c>
      <c r="D39" s="171">
        <f t="shared" si="13"/>
        <v>0</v>
      </c>
      <c r="E39" s="46">
        <v>0</v>
      </c>
      <c r="F39" s="46">
        <v>0</v>
      </c>
      <c r="G39" s="171">
        <f t="shared" si="14"/>
        <v>0</v>
      </c>
    </row>
    <row r="40" spans="1:7" x14ac:dyDescent="0.25">
      <c r="A40" s="79" t="s">
        <v>433</v>
      </c>
      <c r="B40" s="46">
        <v>0</v>
      </c>
      <c r="C40" s="46">
        <v>0</v>
      </c>
      <c r="D40" s="171">
        <f t="shared" si="13"/>
        <v>0</v>
      </c>
      <c r="E40" s="46">
        <v>0</v>
      </c>
      <c r="F40" s="46">
        <v>0</v>
      </c>
      <c r="G40" s="171">
        <f t="shared" si="14"/>
        <v>0</v>
      </c>
    </row>
    <row r="41" spans="1:7" x14ac:dyDescent="0.25">
      <c r="A41" s="79" t="s">
        <v>434</v>
      </c>
      <c r="B41" s="46">
        <v>0</v>
      </c>
      <c r="C41" s="46">
        <v>0</v>
      </c>
      <c r="D41" s="171">
        <f t="shared" si="13"/>
        <v>0</v>
      </c>
      <c r="E41" s="46">
        <v>0</v>
      </c>
      <c r="F41" s="46">
        <v>0</v>
      </c>
      <c r="G41" s="171">
        <f t="shared" si="14"/>
        <v>0</v>
      </c>
    </row>
    <row r="42" spans="1:7" x14ac:dyDescent="0.25">
      <c r="A42" s="79"/>
      <c r="B42" s="52"/>
      <c r="C42" s="52"/>
      <c r="D42" s="171"/>
      <c r="E42" s="52"/>
      <c r="F42" s="52"/>
      <c r="G42" s="171"/>
    </row>
    <row r="43" spans="1:7" x14ac:dyDescent="0.25">
      <c r="A43" s="3" t="s">
        <v>435</v>
      </c>
      <c r="B43" s="4">
        <f>SUM(B44,B53,B61,B71)</f>
        <v>600000</v>
      </c>
      <c r="C43" s="4">
        <f t="shared" ref="C43:F43" si="15">SUM(C44,C53,C61,C71)</f>
        <v>2503607</v>
      </c>
      <c r="D43" s="174">
        <f t="shared" ref="D43" si="16">D44+D53+D61+D71</f>
        <v>3103607</v>
      </c>
      <c r="E43" s="4">
        <f t="shared" si="15"/>
        <v>1586678</v>
      </c>
      <c r="F43" s="4">
        <f t="shared" si="15"/>
        <v>1586678</v>
      </c>
      <c r="G43" s="174">
        <f t="shared" ref="G43" si="17">G44+G53+G61+G71</f>
        <v>1516929</v>
      </c>
    </row>
    <row r="44" spans="1:7" x14ac:dyDescent="0.25">
      <c r="A44" s="57" t="s">
        <v>403</v>
      </c>
      <c r="B44" s="46">
        <f>SUM(B45:B52)</f>
        <v>0</v>
      </c>
      <c r="C44" s="46">
        <f t="shared" ref="C44:G44" si="18">SUM(C45:C52)</f>
        <v>0</v>
      </c>
      <c r="D44" s="171">
        <f t="shared" si="18"/>
        <v>0</v>
      </c>
      <c r="E44" s="46">
        <f t="shared" si="18"/>
        <v>0</v>
      </c>
      <c r="F44" s="46">
        <f t="shared" si="18"/>
        <v>0</v>
      </c>
      <c r="G44" s="171">
        <f t="shared" si="18"/>
        <v>0</v>
      </c>
    </row>
    <row r="45" spans="1:7" x14ac:dyDescent="0.25">
      <c r="A45" s="79" t="s">
        <v>404</v>
      </c>
      <c r="B45" s="46">
        <v>0</v>
      </c>
      <c r="C45" s="46">
        <v>0</v>
      </c>
      <c r="D45" s="171">
        <f t="shared" ref="D45:D52" si="19">B45+C45</f>
        <v>0</v>
      </c>
      <c r="E45" s="46">
        <v>0</v>
      </c>
      <c r="F45" s="46">
        <v>0</v>
      </c>
      <c r="G45" s="171">
        <f t="shared" ref="G45:G52" si="20">D45-E45</f>
        <v>0</v>
      </c>
    </row>
    <row r="46" spans="1:7" x14ac:dyDescent="0.25">
      <c r="A46" s="79" t="s">
        <v>405</v>
      </c>
      <c r="B46" s="46">
        <v>0</v>
      </c>
      <c r="C46" s="46">
        <v>0</v>
      </c>
      <c r="D46" s="171">
        <f t="shared" si="19"/>
        <v>0</v>
      </c>
      <c r="E46" s="46">
        <v>0</v>
      </c>
      <c r="F46" s="46">
        <v>0</v>
      </c>
      <c r="G46" s="171">
        <f t="shared" si="20"/>
        <v>0</v>
      </c>
    </row>
    <row r="47" spans="1:7" x14ac:dyDescent="0.25">
      <c r="A47" s="79" t="s">
        <v>406</v>
      </c>
      <c r="B47" s="46">
        <v>0</v>
      </c>
      <c r="C47" s="46">
        <v>0</v>
      </c>
      <c r="D47" s="171">
        <f t="shared" si="19"/>
        <v>0</v>
      </c>
      <c r="E47" s="46">
        <v>0</v>
      </c>
      <c r="F47" s="46">
        <v>0</v>
      </c>
      <c r="G47" s="171">
        <f t="shared" si="20"/>
        <v>0</v>
      </c>
    </row>
    <row r="48" spans="1:7" x14ac:dyDescent="0.25">
      <c r="A48" s="79" t="s">
        <v>407</v>
      </c>
      <c r="B48" s="46">
        <v>0</v>
      </c>
      <c r="C48" s="46">
        <v>0</v>
      </c>
      <c r="D48" s="171">
        <f t="shared" si="19"/>
        <v>0</v>
      </c>
      <c r="E48" s="46">
        <v>0</v>
      </c>
      <c r="F48" s="46">
        <v>0</v>
      </c>
      <c r="G48" s="171">
        <f t="shared" si="20"/>
        <v>0</v>
      </c>
    </row>
    <row r="49" spans="1:7" x14ac:dyDescent="0.25">
      <c r="A49" s="79" t="s">
        <v>408</v>
      </c>
      <c r="B49" s="46">
        <v>0</v>
      </c>
      <c r="C49" s="46">
        <v>0</v>
      </c>
      <c r="D49" s="171">
        <f t="shared" si="19"/>
        <v>0</v>
      </c>
      <c r="E49" s="46">
        <v>0</v>
      </c>
      <c r="F49" s="46">
        <v>0</v>
      </c>
      <c r="G49" s="171">
        <f t="shared" si="20"/>
        <v>0</v>
      </c>
    </row>
    <row r="50" spans="1:7" x14ac:dyDescent="0.25">
      <c r="A50" s="79" t="s">
        <v>409</v>
      </c>
      <c r="B50" s="46">
        <v>0</v>
      </c>
      <c r="C50" s="46">
        <v>0</v>
      </c>
      <c r="D50" s="171">
        <f t="shared" si="19"/>
        <v>0</v>
      </c>
      <c r="E50" s="46">
        <v>0</v>
      </c>
      <c r="F50" s="46">
        <v>0</v>
      </c>
      <c r="G50" s="171">
        <f t="shared" si="20"/>
        <v>0</v>
      </c>
    </row>
    <row r="51" spans="1:7" x14ac:dyDescent="0.25">
      <c r="A51" s="79" t="s">
        <v>410</v>
      </c>
      <c r="B51" s="46">
        <v>0</v>
      </c>
      <c r="C51" s="46">
        <v>0</v>
      </c>
      <c r="D51" s="171">
        <f t="shared" si="19"/>
        <v>0</v>
      </c>
      <c r="E51" s="46">
        <v>0</v>
      </c>
      <c r="F51" s="46">
        <v>0</v>
      </c>
      <c r="G51" s="171">
        <f t="shared" si="20"/>
        <v>0</v>
      </c>
    </row>
    <row r="52" spans="1:7" x14ac:dyDescent="0.25">
      <c r="A52" s="79" t="s">
        <v>411</v>
      </c>
      <c r="B52" s="46">
        <v>0</v>
      </c>
      <c r="C52" s="46">
        <v>0</v>
      </c>
      <c r="D52" s="171">
        <f t="shared" si="19"/>
        <v>0</v>
      </c>
      <c r="E52" s="46">
        <v>0</v>
      </c>
      <c r="F52" s="46">
        <v>0</v>
      </c>
      <c r="G52" s="171">
        <f t="shared" si="20"/>
        <v>0</v>
      </c>
    </row>
    <row r="53" spans="1:7" x14ac:dyDescent="0.25">
      <c r="A53" s="57" t="s">
        <v>412</v>
      </c>
      <c r="B53" s="46">
        <f>SUM(B54:B60)</f>
        <v>600000</v>
      </c>
      <c r="C53" s="46">
        <f t="shared" ref="C53:G53" si="21">SUM(C54:C60)</f>
        <v>2503607</v>
      </c>
      <c r="D53" s="171">
        <f t="shared" si="21"/>
        <v>3103607</v>
      </c>
      <c r="E53" s="46">
        <f t="shared" si="21"/>
        <v>1586678</v>
      </c>
      <c r="F53" s="46">
        <f t="shared" si="21"/>
        <v>1586678</v>
      </c>
      <c r="G53" s="171">
        <f t="shared" si="21"/>
        <v>1516929</v>
      </c>
    </row>
    <row r="54" spans="1:7" x14ac:dyDescent="0.25">
      <c r="A54" s="79" t="s">
        <v>413</v>
      </c>
      <c r="B54" s="172">
        <v>600000</v>
      </c>
      <c r="C54" s="172">
        <v>2503607</v>
      </c>
      <c r="D54" s="171">
        <f t="shared" ref="D54:D60" si="22">B54+C54</f>
        <v>3103607</v>
      </c>
      <c r="E54" s="172">
        <v>1586678</v>
      </c>
      <c r="F54" s="172">
        <v>1586678</v>
      </c>
      <c r="G54" s="171">
        <f t="shared" ref="G54:G60" si="23">D54-E54</f>
        <v>1516929</v>
      </c>
    </row>
    <row r="55" spans="1:7" x14ac:dyDescent="0.25">
      <c r="A55" s="79" t="s">
        <v>414</v>
      </c>
      <c r="B55" s="46">
        <v>0</v>
      </c>
      <c r="C55" s="46">
        <v>0</v>
      </c>
      <c r="D55" s="171">
        <f t="shared" si="22"/>
        <v>0</v>
      </c>
      <c r="E55" s="46">
        <v>0</v>
      </c>
      <c r="F55" s="46">
        <v>0</v>
      </c>
      <c r="G55" s="171">
        <f t="shared" si="23"/>
        <v>0</v>
      </c>
    </row>
    <row r="56" spans="1:7" x14ac:dyDescent="0.25">
      <c r="A56" s="79" t="s">
        <v>415</v>
      </c>
      <c r="B56" s="46">
        <v>0</v>
      </c>
      <c r="C56" s="46">
        <v>0</v>
      </c>
      <c r="D56" s="171">
        <f t="shared" si="22"/>
        <v>0</v>
      </c>
      <c r="E56" s="46">
        <v>0</v>
      </c>
      <c r="F56" s="46">
        <v>0</v>
      </c>
      <c r="G56" s="171">
        <f t="shared" si="23"/>
        <v>0</v>
      </c>
    </row>
    <row r="57" spans="1:7" x14ac:dyDescent="0.25">
      <c r="A57" s="80" t="s">
        <v>416</v>
      </c>
      <c r="B57" s="46">
        <v>0</v>
      </c>
      <c r="C57" s="46">
        <v>0</v>
      </c>
      <c r="D57" s="171">
        <f t="shared" si="22"/>
        <v>0</v>
      </c>
      <c r="E57" s="46">
        <v>0</v>
      </c>
      <c r="F57" s="46">
        <v>0</v>
      </c>
      <c r="G57" s="171">
        <f t="shared" si="23"/>
        <v>0</v>
      </c>
    </row>
    <row r="58" spans="1:7" x14ac:dyDescent="0.25">
      <c r="A58" s="79" t="s">
        <v>417</v>
      </c>
      <c r="B58" s="46">
        <v>0</v>
      </c>
      <c r="C58" s="46">
        <v>0</v>
      </c>
      <c r="D58" s="171">
        <f t="shared" si="22"/>
        <v>0</v>
      </c>
      <c r="E58" s="46">
        <v>0</v>
      </c>
      <c r="F58" s="46">
        <v>0</v>
      </c>
      <c r="G58" s="171">
        <f t="shared" si="23"/>
        <v>0</v>
      </c>
    </row>
    <row r="59" spans="1:7" x14ac:dyDescent="0.25">
      <c r="A59" s="79" t="s">
        <v>418</v>
      </c>
      <c r="B59" s="46">
        <v>0</v>
      </c>
      <c r="C59" s="46">
        <v>0</v>
      </c>
      <c r="D59" s="171">
        <f t="shared" si="22"/>
        <v>0</v>
      </c>
      <c r="E59" s="46">
        <v>0</v>
      </c>
      <c r="F59" s="46">
        <v>0</v>
      </c>
      <c r="G59" s="171">
        <f t="shared" si="23"/>
        <v>0</v>
      </c>
    </row>
    <row r="60" spans="1:7" x14ac:dyDescent="0.25">
      <c r="A60" s="79" t="s">
        <v>419</v>
      </c>
      <c r="B60" s="46">
        <v>0</v>
      </c>
      <c r="C60" s="46">
        <v>0</v>
      </c>
      <c r="D60" s="171">
        <f t="shared" si="22"/>
        <v>0</v>
      </c>
      <c r="E60" s="46">
        <v>0</v>
      </c>
      <c r="F60" s="46">
        <v>0</v>
      </c>
      <c r="G60" s="171">
        <f t="shared" si="23"/>
        <v>0</v>
      </c>
    </row>
    <row r="61" spans="1:7" x14ac:dyDescent="0.25">
      <c r="A61" s="57" t="s">
        <v>420</v>
      </c>
      <c r="B61" s="46">
        <f>SUM(B62:B70)</f>
        <v>0</v>
      </c>
      <c r="C61" s="46">
        <f t="shared" ref="C61:F61" si="24">SUM(C62:C70)</f>
        <v>0</v>
      </c>
      <c r="D61" s="171">
        <f t="shared" ref="D61" si="25">SUM(D62:D70)</f>
        <v>0</v>
      </c>
      <c r="E61" s="46">
        <f t="shared" si="24"/>
        <v>0</v>
      </c>
      <c r="F61" s="46">
        <f t="shared" si="24"/>
        <v>0</v>
      </c>
      <c r="G61" s="171">
        <f t="shared" ref="G61" si="26">SUM(G62:G70)</f>
        <v>0</v>
      </c>
    </row>
    <row r="62" spans="1:7" x14ac:dyDescent="0.25">
      <c r="A62" s="79" t="s">
        <v>421</v>
      </c>
      <c r="B62" s="46">
        <v>0</v>
      </c>
      <c r="C62" s="46">
        <v>0</v>
      </c>
      <c r="D62" s="171">
        <f t="shared" ref="D62:D70" si="27">B62+C62</f>
        <v>0</v>
      </c>
      <c r="E62" s="46">
        <v>0</v>
      </c>
      <c r="F62" s="46">
        <v>0</v>
      </c>
      <c r="G62" s="171">
        <f t="shared" ref="G62:G70" si="28">D62-E62</f>
        <v>0</v>
      </c>
    </row>
    <row r="63" spans="1:7" x14ac:dyDescent="0.25">
      <c r="A63" s="79" t="s">
        <v>422</v>
      </c>
      <c r="B63" s="46">
        <v>0</v>
      </c>
      <c r="C63" s="46">
        <v>0</v>
      </c>
      <c r="D63" s="171">
        <f t="shared" si="27"/>
        <v>0</v>
      </c>
      <c r="E63" s="46">
        <v>0</v>
      </c>
      <c r="F63" s="46">
        <v>0</v>
      </c>
      <c r="G63" s="171">
        <f t="shared" si="28"/>
        <v>0</v>
      </c>
    </row>
    <row r="64" spans="1:7" x14ac:dyDescent="0.25">
      <c r="A64" s="79" t="s">
        <v>423</v>
      </c>
      <c r="B64" s="46">
        <v>0</v>
      </c>
      <c r="C64" s="46">
        <v>0</v>
      </c>
      <c r="D64" s="171">
        <f t="shared" si="27"/>
        <v>0</v>
      </c>
      <c r="E64" s="46">
        <v>0</v>
      </c>
      <c r="F64" s="46">
        <v>0</v>
      </c>
      <c r="G64" s="171">
        <f t="shared" si="28"/>
        <v>0</v>
      </c>
    </row>
    <row r="65" spans="1:7" x14ac:dyDescent="0.25">
      <c r="A65" s="79" t="s">
        <v>424</v>
      </c>
      <c r="B65" s="46">
        <v>0</v>
      </c>
      <c r="C65" s="46">
        <v>0</v>
      </c>
      <c r="D65" s="171">
        <f t="shared" si="27"/>
        <v>0</v>
      </c>
      <c r="E65" s="46">
        <v>0</v>
      </c>
      <c r="F65" s="46">
        <v>0</v>
      </c>
      <c r="G65" s="171">
        <f t="shared" si="28"/>
        <v>0</v>
      </c>
    </row>
    <row r="66" spans="1:7" x14ac:dyDescent="0.25">
      <c r="A66" s="79" t="s">
        <v>425</v>
      </c>
      <c r="B66" s="46">
        <v>0</v>
      </c>
      <c r="C66" s="46">
        <v>0</v>
      </c>
      <c r="D66" s="171">
        <f t="shared" si="27"/>
        <v>0</v>
      </c>
      <c r="E66" s="46">
        <v>0</v>
      </c>
      <c r="F66" s="46">
        <v>0</v>
      </c>
      <c r="G66" s="171">
        <f t="shared" si="28"/>
        <v>0</v>
      </c>
    </row>
    <row r="67" spans="1:7" x14ac:dyDescent="0.25">
      <c r="A67" s="79" t="s">
        <v>426</v>
      </c>
      <c r="B67" s="46">
        <v>0</v>
      </c>
      <c r="C67" s="46">
        <v>0</v>
      </c>
      <c r="D67" s="171">
        <f t="shared" si="27"/>
        <v>0</v>
      </c>
      <c r="E67" s="46">
        <v>0</v>
      </c>
      <c r="F67" s="46">
        <v>0</v>
      </c>
      <c r="G67" s="171">
        <f t="shared" si="28"/>
        <v>0</v>
      </c>
    </row>
    <row r="68" spans="1:7" x14ac:dyDescent="0.25">
      <c r="A68" s="79" t="s">
        <v>427</v>
      </c>
      <c r="B68" s="46">
        <v>0</v>
      </c>
      <c r="C68" s="46">
        <v>0</v>
      </c>
      <c r="D68" s="171">
        <f t="shared" si="27"/>
        <v>0</v>
      </c>
      <c r="E68" s="46">
        <v>0</v>
      </c>
      <c r="F68" s="46">
        <v>0</v>
      </c>
      <c r="G68" s="171">
        <f t="shared" si="28"/>
        <v>0</v>
      </c>
    </row>
    <row r="69" spans="1:7" x14ac:dyDescent="0.25">
      <c r="A69" s="79" t="s">
        <v>428</v>
      </c>
      <c r="B69" s="46">
        <v>0</v>
      </c>
      <c r="C69" s="46">
        <v>0</v>
      </c>
      <c r="D69" s="171">
        <f t="shared" si="27"/>
        <v>0</v>
      </c>
      <c r="E69" s="46">
        <v>0</v>
      </c>
      <c r="F69" s="46">
        <v>0</v>
      </c>
      <c r="G69" s="171">
        <f t="shared" si="28"/>
        <v>0</v>
      </c>
    </row>
    <row r="70" spans="1:7" x14ac:dyDescent="0.25">
      <c r="A70" s="79" t="s">
        <v>429</v>
      </c>
      <c r="B70" s="46">
        <v>0</v>
      </c>
      <c r="C70" s="46">
        <v>0</v>
      </c>
      <c r="D70" s="171">
        <f t="shared" si="27"/>
        <v>0</v>
      </c>
      <c r="E70" s="46">
        <v>0</v>
      </c>
      <c r="F70" s="46">
        <v>0</v>
      </c>
      <c r="G70" s="171">
        <f t="shared" si="28"/>
        <v>0</v>
      </c>
    </row>
    <row r="71" spans="1:7" x14ac:dyDescent="0.25">
      <c r="A71" s="58" t="s">
        <v>430</v>
      </c>
      <c r="B71" s="46">
        <f>SUM(B72:B75)</f>
        <v>0</v>
      </c>
      <c r="C71" s="46">
        <f t="shared" ref="C71:F71" si="29">SUM(C72:C75)</f>
        <v>0</v>
      </c>
      <c r="D71" s="175">
        <f t="shared" ref="D71" si="30">SUM(D72:D75)</f>
        <v>0</v>
      </c>
      <c r="E71" s="46">
        <f t="shared" si="29"/>
        <v>0</v>
      </c>
      <c r="F71" s="46">
        <f t="shared" si="29"/>
        <v>0</v>
      </c>
      <c r="G71" s="175">
        <f t="shared" ref="G71" si="31">SUM(G72:G75)</f>
        <v>0</v>
      </c>
    </row>
    <row r="72" spans="1:7" x14ac:dyDescent="0.25">
      <c r="A72" s="79" t="s">
        <v>431</v>
      </c>
      <c r="B72" s="46">
        <v>0</v>
      </c>
      <c r="C72" s="46">
        <v>0</v>
      </c>
      <c r="D72" s="171">
        <f t="shared" ref="D72:D75" si="32">B72+C72</f>
        <v>0</v>
      </c>
      <c r="E72" s="46">
        <v>0</v>
      </c>
      <c r="F72" s="46">
        <v>0</v>
      </c>
      <c r="G72" s="171">
        <f t="shared" ref="G72:G75" si="33">D72-E72</f>
        <v>0</v>
      </c>
    </row>
    <row r="73" spans="1:7" ht="30" x14ac:dyDescent="0.25">
      <c r="A73" s="79" t="s">
        <v>432</v>
      </c>
      <c r="B73" s="46">
        <v>0</v>
      </c>
      <c r="C73" s="46">
        <v>0</v>
      </c>
      <c r="D73" s="171">
        <f t="shared" si="32"/>
        <v>0</v>
      </c>
      <c r="E73" s="46">
        <v>0</v>
      </c>
      <c r="F73" s="46">
        <v>0</v>
      </c>
      <c r="G73" s="171">
        <f t="shared" si="33"/>
        <v>0</v>
      </c>
    </row>
    <row r="74" spans="1:7" x14ac:dyDescent="0.25">
      <c r="A74" s="79" t="s">
        <v>433</v>
      </c>
      <c r="B74" s="46">
        <v>0</v>
      </c>
      <c r="C74" s="46">
        <v>0</v>
      </c>
      <c r="D74" s="171">
        <f t="shared" si="32"/>
        <v>0</v>
      </c>
      <c r="E74" s="46">
        <v>0</v>
      </c>
      <c r="F74" s="46">
        <v>0</v>
      </c>
      <c r="G74" s="171">
        <f t="shared" si="33"/>
        <v>0</v>
      </c>
    </row>
    <row r="75" spans="1:7" x14ac:dyDescent="0.25">
      <c r="A75" s="79" t="s">
        <v>434</v>
      </c>
      <c r="B75" s="46">
        <v>0</v>
      </c>
      <c r="C75" s="46">
        <v>0</v>
      </c>
      <c r="D75" s="171">
        <f t="shared" si="32"/>
        <v>0</v>
      </c>
      <c r="E75" s="46">
        <v>0</v>
      </c>
      <c r="F75" s="46">
        <v>0</v>
      </c>
      <c r="G75" s="171">
        <f t="shared" si="33"/>
        <v>0</v>
      </c>
    </row>
    <row r="76" spans="1:7" x14ac:dyDescent="0.25">
      <c r="A76" s="44"/>
      <c r="B76" s="48"/>
      <c r="C76" s="48"/>
      <c r="D76" s="176"/>
      <c r="E76" s="48"/>
      <c r="F76" s="48"/>
      <c r="G76" s="176"/>
    </row>
    <row r="77" spans="1:7" x14ac:dyDescent="0.25">
      <c r="A77" s="3" t="s">
        <v>385</v>
      </c>
      <c r="B77" s="4">
        <f>B43+B9</f>
        <v>49495898.689999998</v>
      </c>
      <c r="C77" s="4">
        <f t="shared" ref="C77:F77" si="34">C43+C9</f>
        <v>6096424</v>
      </c>
      <c r="D77" s="174">
        <f t="shared" ref="D77" si="35">D9+D43</f>
        <v>55592322.689999998</v>
      </c>
      <c r="E77" s="4">
        <f t="shared" si="34"/>
        <v>47336368.289999999</v>
      </c>
      <c r="F77" s="4">
        <f t="shared" si="34"/>
        <v>47336368.289999999</v>
      </c>
      <c r="G77" s="174">
        <f t="shared" ref="G77" si="36">G9+G43</f>
        <v>8255954.4000000004</v>
      </c>
    </row>
    <row r="78" spans="1:7" x14ac:dyDescent="0.25">
      <c r="A78" s="54"/>
      <c r="B78" s="81"/>
      <c r="C78" s="81"/>
      <c r="D78" s="81"/>
      <c r="E78" s="81"/>
      <c r="F78" s="81"/>
      <c r="G78" s="81"/>
    </row>
    <row r="80" spans="1:7" x14ac:dyDescent="0.25">
      <c r="A80" s="188" t="s">
        <v>608</v>
      </c>
      <c r="B80" s="186"/>
      <c r="C80" s="186"/>
      <c r="D80" s="186"/>
    </row>
    <row r="81" spans="1:5" x14ac:dyDescent="0.25">
      <c r="A81" s="187"/>
      <c r="B81" s="187"/>
      <c r="C81" s="187"/>
      <c r="D81" s="187"/>
      <c r="E81" s="187"/>
    </row>
    <row r="82" spans="1:5" x14ac:dyDescent="0.25">
      <c r="A82" s="187"/>
      <c r="B82" s="187"/>
      <c r="C82" s="187"/>
      <c r="D82" s="187"/>
      <c r="E82" s="187"/>
    </row>
    <row r="83" spans="1:5" x14ac:dyDescent="0.25">
      <c r="A83" s="187"/>
      <c r="B83" s="187"/>
      <c r="C83" s="187"/>
      <c r="D83" s="187"/>
      <c r="E83" s="187"/>
    </row>
    <row r="84" spans="1:5" x14ac:dyDescent="0.25">
      <c r="A84" s="199" t="s">
        <v>609</v>
      </c>
      <c r="B84" s="199"/>
      <c r="C84" s="199" t="s">
        <v>610</v>
      </c>
      <c r="D84" s="199"/>
      <c r="E84" s="199"/>
    </row>
    <row r="85" spans="1:5" x14ac:dyDescent="0.25">
      <c r="A85" s="200" t="s">
        <v>611</v>
      </c>
      <c r="B85" s="200"/>
      <c r="C85" s="201" t="s">
        <v>612</v>
      </c>
      <c r="D85" s="201"/>
      <c r="E85" s="201"/>
    </row>
    <row r="86" spans="1:5" x14ac:dyDescent="0.25">
      <c r="A86" s="200"/>
      <c r="B86" s="200"/>
      <c r="C86" s="201"/>
      <c r="D86" s="201"/>
      <c r="E86" s="201"/>
    </row>
    <row r="87" spans="1:5" x14ac:dyDescent="0.25">
      <c r="A87" s="200"/>
      <c r="B87" s="200"/>
      <c r="C87" s="201"/>
      <c r="D87" s="201"/>
      <c r="E87" s="201"/>
    </row>
  </sheetData>
  <mergeCells count="8">
    <mergeCell ref="A1:G1"/>
    <mergeCell ref="A84:B84"/>
    <mergeCell ref="C84:E84"/>
    <mergeCell ref="A85:B87"/>
    <mergeCell ref="C85:E87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scale="43" fitToHeight="0" orientation="portrait" horizontalDpi="1200" verticalDpi="1200" r:id="rId1"/>
  <ignoredErrors>
    <ignoredError sqref="B9:C10 B19:C19 B27:C53 B55:C77 E9:F9 E19:F19 E27:F53 E55:F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3"/>
  <sheetViews>
    <sheetView showGridLines="0" topLeftCell="A20" zoomScale="75" zoomScaleNormal="75" workbookViewId="0">
      <selection sqref="A1:G4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6" t="s">
        <v>436</v>
      </c>
      <c r="B1" s="197"/>
      <c r="C1" s="197"/>
      <c r="D1" s="197"/>
      <c r="E1" s="197"/>
      <c r="F1" s="197"/>
      <c r="G1" s="198"/>
    </row>
    <row r="2" spans="1:7" x14ac:dyDescent="0.25">
      <c r="A2" s="107" t="str">
        <f>'Formato 1'!A2</f>
        <v xml:space="preserve"> Comité Municipal de Agua Potable y Alcantarillado de Juventino Rosas</v>
      </c>
      <c r="B2" s="108"/>
      <c r="C2" s="108"/>
      <c r="D2" s="108"/>
      <c r="E2" s="108"/>
      <c r="F2" s="108"/>
      <c r="G2" s="109"/>
    </row>
    <row r="3" spans="1:7" x14ac:dyDescent="0.25">
      <c r="A3" s="110" t="s">
        <v>302</v>
      </c>
      <c r="B3" s="111"/>
      <c r="C3" s="111"/>
      <c r="D3" s="111"/>
      <c r="E3" s="111"/>
      <c r="F3" s="111"/>
      <c r="G3" s="112"/>
    </row>
    <row r="4" spans="1:7" x14ac:dyDescent="0.25">
      <c r="A4" s="110" t="s">
        <v>437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01 de Enero al 31 de Diciembre de 2025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x14ac:dyDescent="0.25">
      <c r="A7" s="203" t="s">
        <v>438</v>
      </c>
      <c r="B7" s="207" t="s">
        <v>304</v>
      </c>
      <c r="C7" s="207"/>
      <c r="D7" s="207"/>
      <c r="E7" s="207"/>
      <c r="F7" s="207"/>
      <c r="G7" s="207" t="s">
        <v>305</v>
      </c>
    </row>
    <row r="8" spans="1:7" ht="30" x14ac:dyDescent="0.25">
      <c r="A8" s="204"/>
      <c r="B8" s="7" t="s">
        <v>306</v>
      </c>
      <c r="C8" s="32" t="s">
        <v>401</v>
      </c>
      <c r="D8" s="32" t="s">
        <v>237</v>
      </c>
      <c r="E8" s="32" t="s">
        <v>192</v>
      </c>
      <c r="F8" s="32" t="s">
        <v>209</v>
      </c>
      <c r="G8" s="216"/>
    </row>
    <row r="9" spans="1:7" ht="15.75" customHeight="1" x14ac:dyDescent="0.25">
      <c r="A9" s="25" t="s">
        <v>439</v>
      </c>
      <c r="B9" s="177">
        <f>B10+B11+B12+B15+B16+B19</f>
        <v>23422165.620000001</v>
      </c>
      <c r="C9" s="177">
        <f t="shared" ref="C9:G9" si="0">C10+C11+C12+C15+C16+C19</f>
        <v>499714.22</v>
      </c>
      <c r="D9" s="177">
        <f t="shared" si="0"/>
        <v>23921879.84</v>
      </c>
      <c r="E9" s="177">
        <f t="shared" si="0"/>
        <v>21401778.399999999</v>
      </c>
      <c r="F9" s="177">
        <f t="shared" si="0"/>
        <v>21401778.399999999</v>
      </c>
      <c r="G9" s="177">
        <f t="shared" si="0"/>
        <v>2520101.4400000013</v>
      </c>
    </row>
    <row r="10" spans="1:7" x14ac:dyDescent="0.25">
      <c r="A10" s="57" t="s">
        <v>440</v>
      </c>
      <c r="B10" s="178">
        <v>23422165.620000001</v>
      </c>
      <c r="C10" s="178">
        <v>499714.22</v>
      </c>
      <c r="D10" s="179">
        <f>B10+C10</f>
        <v>23921879.84</v>
      </c>
      <c r="E10" s="178">
        <v>21401778.399999999</v>
      </c>
      <c r="F10" s="178">
        <v>21401778.399999999</v>
      </c>
      <c r="G10" s="179">
        <f>+D10-E10</f>
        <v>2520101.4400000013</v>
      </c>
    </row>
    <row r="11" spans="1:7" ht="15.75" customHeight="1" x14ac:dyDescent="0.25">
      <c r="A11" s="57" t="s">
        <v>441</v>
      </c>
      <c r="B11" s="179">
        <v>0</v>
      </c>
      <c r="C11" s="179">
        <v>0</v>
      </c>
      <c r="D11" s="75">
        <v>0</v>
      </c>
      <c r="E11" s="179">
        <v>0</v>
      </c>
      <c r="F11" s="179">
        <v>0</v>
      </c>
      <c r="G11" s="75">
        <f t="shared" ref="G11:G19" si="1">D11-E11</f>
        <v>0</v>
      </c>
    </row>
    <row r="12" spans="1:7" x14ac:dyDescent="0.25">
      <c r="A12" s="57" t="s">
        <v>442</v>
      </c>
      <c r="B12" s="179">
        <f>B13+B14</f>
        <v>0</v>
      </c>
      <c r="C12" s="179">
        <f t="shared" ref="C12" si="2">C13+C14</f>
        <v>0</v>
      </c>
      <c r="D12" s="75">
        <f t="shared" ref="D12:G12" si="3">D13+D14</f>
        <v>0</v>
      </c>
      <c r="E12" s="179">
        <f t="shared" si="3"/>
        <v>0</v>
      </c>
      <c r="F12" s="179">
        <f t="shared" si="3"/>
        <v>0</v>
      </c>
      <c r="G12" s="75">
        <f t="shared" si="3"/>
        <v>0</v>
      </c>
    </row>
    <row r="13" spans="1:7" x14ac:dyDescent="0.25">
      <c r="A13" s="76" t="s">
        <v>443</v>
      </c>
      <c r="B13" s="179">
        <v>0</v>
      </c>
      <c r="C13" s="179">
        <v>0</v>
      </c>
      <c r="D13" s="75">
        <v>0</v>
      </c>
      <c r="E13" s="179">
        <v>0</v>
      </c>
      <c r="F13" s="179">
        <v>0</v>
      </c>
      <c r="G13" s="75">
        <f t="shared" si="1"/>
        <v>0</v>
      </c>
    </row>
    <row r="14" spans="1:7" x14ac:dyDescent="0.25">
      <c r="A14" s="76" t="s">
        <v>444</v>
      </c>
      <c r="B14" s="179">
        <v>0</v>
      </c>
      <c r="C14" s="179">
        <v>0</v>
      </c>
      <c r="D14" s="75">
        <v>0</v>
      </c>
      <c r="E14" s="179">
        <v>0</v>
      </c>
      <c r="F14" s="179">
        <v>0</v>
      </c>
      <c r="G14" s="75">
        <f t="shared" si="1"/>
        <v>0</v>
      </c>
    </row>
    <row r="15" spans="1:7" x14ac:dyDescent="0.25">
      <c r="A15" s="57" t="s">
        <v>445</v>
      </c>
      <c r="B15" s="179">
        <v>0</v>
      </c>
      <c r="C15" s="179">
        <v>0</v>
      </c>
      <c r="D15" s="75">
        <v>0</v>
      </c>
      <c r="E15" s="179">
        <v>0</v>
      </c>
      <c r="F15" s="179">
        <v>0</v>
      </c>
      <c r="G15" s="75">
        <f t="shared" si="1"/>
        <v>0</v>
      </c>
    </row>
    <row r="16" spans="1:7" ht="30" x14ac:dyDescent="0.25">
      <c r="A16" s="58" t="s">
        <v>446</v>
      </c>
      <c r="B16" s="179">
        <f>B17+B18</f>
        <v>0</v>
      </c>
      <c r="C16" s="179">
        <f t="shared" ref="C16" si="4">C17+C18</f>
        <v>0</v>
      </c>
      <c r="D16" s="75">
        <f t="shared" ref="D16:G16" si="5">D17+D18</f>
        <v>0</v>
      </c>
      <c r="E16" s="179">
        <f t="shared" si="5"/>
        <v>0</v>
      </c>
      <c r="F16" s="179">
        <f t="shared" si="5"/>
        <v>0</v>
      </c>
      <c r="G16" s="75">
        <f t="shared" si="5"/>
        <v>0</v>
      </c>
    </row>
    <row r="17" spans="1:7" x14ac:dyDescent="0.25">
      <c r="A17" s="76" t="s">
        <v>447</v>
      </c>
      <c r="B17" s="179">
        <v>0</v>
      </c>
      <c r="C17" s="179">
        <v>0</v>
      </c>
      <c r="D17" s="75">
        <v>0</v>
      </c>
      <c r="E17" s="179">
        <v>0</v>
      </c>
      <c r="F17" s="179">
        <v>0</v>
      </c>
      <c r="G17" s="75">
        <f t="shared" si="1"/>
        <v>0</v>
      </c>
    </row>
    <row r="18" spans="1:7" x14ac:dyDescent="0.25">
      <c r="A18" s="76" t="s">
        <v>448</v>
      </c>
      <c r="B18" s="179">
        <v>0</v>
      </c>
      <c r="C18" s="179">
        <v>0</v>
      </c>
      <c r="D18" s="75">
        <v>0</v>
      </c>
      <c r="E18" s="179">
        <v>0</v>
      </c>
      <c r="F18" s="179">
        <v>0</v>
      </c>
      <c r="G18" s="75">
        <f t="shared" si="1"/>
        <v>0</v>
      </c>
    </row>
    <row r="19" spans="1:7" x14ac:dyDescent="0.25">
      <c r="A19" s="57" t="s">
        <v>449</v>
      </c>
      <c r="B19" s="179">
        <v>0</v>
      </c>
      <c r="C19" s="179">
        <v>0</v>
      </c>
      <c r="D19" s="75">
        <v>0</v>
      </c>
      <c r="E19" s="179">
        <v>0</v>
      </c>
      <c r="F19" s="179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450</v>
      </c>
      <c r="B21" s="116">
        <f>SUM(B22,B23,B24,B27,B28,B31)</f>
        <v>0</v>
      </c>
      <c r="C21" s="116">
        <f t="shared" ref="C21:F21" si="6">SUM(C22,C23,C24,C27,C28,C31)</f>
        <v>0</v>
      </c>
      <c r="D21" s="116">
        <f t="shared" si="6"/>
        <v>0</v>
      </c>
      <c r="E21" s="116">
        <f t="shared" si="6"/>
        <v>0</v>
      </c>
      <c r="F21" s="116">
        <f t="shared" si="6"/>
        <v>0</v>
      </c>
      <c r="G21" s="116">
        <f>SUM(G22,G23,G24,G27,G28,G31)</f>
        <v>0</v>
      </c>
    </row>
    <row r="22" spans="1:7" x14ac:dyDescent="0.25">
      <c r="A22" s="57" t="s">
        <v>440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7">D22-E22</f>
        <v>0</v>
      </c>
    </row>
    <row r="23" spans="1:7" x14ac:dyDescent="0.25">
      <c r="A23" s="57" t="s">
        <v>441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7"/>
        <v>0</v>
      </c>
    </row>
    <row r="24" spans="1:7" x14ac:dyDescent="0.25">
      <c r="A24" s="57" t="s">
        <v>442</v>
      </c>
      <c r="B24" s="75">
        <f t="shared" ref="B24:G24" si="8">B25+B26</f>
        <v>0</v>
      </c>
      <c r="C24" s="75">
        <f t="shared" si="8"/>
        <v>0</v>
      </c>
      <c r="D24" s="75">
        <f t="shared" si="8"/>
        <v>0</v>
      </c>
      <c r="E24" s="75">
        <f t="shared" si="8"/>
        <v>0</v>
      </c>
      <c r="F24" s="75">
        <f t="shared" si="8"/>
        <v>0</v>
      </c>
      <c r="G24" s="75">
        <f t="shared" si="8"/>
        <v>0</v>
      </c>
    </row>
    <row r="25" spans="1:7" x14ac:dyDescent="0.25">
      <c r="A25" s="76" t="s">
        <v>443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7"/>
        <v>0</v>
      </c>
    </row>
    <row r="26" spans="1:7" x14ac:dyDescent="0.25">
      <c r="A26" s="76" t="s">
        <v>444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7"/>
        <v>0</v>
      </c>
    </row>
    <row r="27" spans="1:7" x14ac:dyDescent="0.25">
      <c r="A27" s="57" t="s">
        <v>445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7"/>
        <v>0</v>
      </c>
    </row>
    <row r="28" spans="1:7" ht="30" x14ac:dyDescent="0.25">
      <c r="A28" s="58" t="s">
        <v>446</v>
      </c>
      <c r="B28" s="75">
        <f t="shared" ref="B28:G28" si="9">B29+B30</f>
        <v>0</v>
      </c>
      <c r="C28" s="75">
        <f t="shared" si="9"/>
        <v>0</v>
      </c>
      <c r="D28" s="75">
        <f t="shared" si="9"/>
        <v>0</v>
      </c>
      <c r="E28" s="75">
        <f t="shared" si="9"/>
        <v>0</v>
      </c>
      <c r="F28" s="75">
        <f t="shared" si="9"/>
        <v>0</v>
      </c>
      <c r="G28" s="75">
        <f t="shared" si="9"/>
        <v>0</v>
      </c>
    </row>
    <row r="29" spans="1:7" x14ac:dyDescent="0.25">
      <c r="A29" s="76" t="s">
        <v>447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7"/>
        <v>0</v>
      </c>
    </row>
    <row r="30" spans="1:7" x14ac:dyDescent="0.25">
      <c r="A30" s="76" t="s">
        <v>448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7"/>
        <v>0</v>
      </c>
    </row>
    <row r="31" spans="1:7" x14ac:dyDescent="0.25">
      <c r="A31" s="57" t="s">
        <v>449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7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451</v>
      </c>
      <c r="B33" s="116">
        <f>B21+B9</f>
        <v>23422165.620000001</v>
      </c>
      <c r="C33" s="116">
        <f t="shared" ref="C33:G33" si="10">C21+C9</f>
        <v>499714.22</v>
      </c>
      <c r="D33" s="116">
        <f t="shared" si="10"/>
        <v>23921879.84</v>
      </c>
      <c r="E33" s="116">
        <f t="shared" si="10"/>
        <v>21401778.399999999</v>
      </c>
      <c r="F33" s="116">
        <f t="shared" si="10"/>
        <v>21401778.399999999</v>
      </c>
      <c r="G33" s="116">
        <f t="shared" si="10"/>
        <v>2520101.4400000013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  <row r="36" spans="1:7" x14ac:dyDescent="0.25">
      <c r="A36" s="188" t="s">
        <v>608</v>
      </c>
      <c r="B36" s="186"/>
      <c r="C36" s="186"/>
      <c r="D36" s="186"/>
    </row>
    <row r="37" spans="1:7" x14ac:dyDescent="0.25">
      <c r="A37" s="187"/>
      <c r="B37" s="187"/>
      <c r="C37" s="187"/>
      <c r="D37" s="187"/>
      <c r="E37" s="187"/>
    </row>
    <row r="38" spans="1:7" x14ac:dyDescent="0.25">
      <c r="A38" s="187"/>
      <c r="B38" s="187"/>
      <c r="C38" s="187"/>
      <c r="D38" s="187"/>
      <c r="E38" s="187"/>
    </row>
    <row r="39" spans="1:7" x14ac:dyDescent="0.25">
      <c r="A39" s="187"/>
      <c r="B39" s="187"/>
      <c r="C39" s="187"/>
      <c r="D39" s="187"/>
      <c r="E39" s="187"/>
    </row>
    <row r="40" spans="1:7" x14ac:dyDescent="0.25">
      <c r="A40" s="199" t="s">
        <v>609</v>
      </c>
      <c r="B40" s="199"/>
      <c r="C40" s="199" t="s">
        <v>610</v>
      </c>
      <c r="D40" s="199"/>
      <c r="E40" s="199"/>
    </row>
    <row r="41" spans="1:7" x14ac:dyDescent="0.25">
      <c r="A41" s="200" t="s">
        <v>611</v>
      </c>
      <c r="B41" s="200"/>
      <c r="C41" s="201" t="s">
        <v>612</v>
      </c>
      <c r="D41" s="201"/>
      <c r="E41" s="201"/>
    </row>
    <row r="42" spans="1:7" x14ac:dyDescent="0.25">
      <c r="A42" s="200"/>
      <c r="B42" s="200"/>
      <c r="C42" s="201"/>
      <c r="D42" s="201"/>
      <c r="E42" s="201"/>
    </row>
    <row r="43" spans="1:7" x14ac:dyDescent="0.25">
      <c r="A43" s="200"/>
      <c r="B43" s="200"/>
      <c r="C43" s="201"/>
      <c r="D43" s="201"/>
      <c r="E43" s="201"/>
    </row>
  </sheetData>
  <mergeCells count="8">
    <mergeCell ref="A1:G1"/>
    <mergeCell ref="A40:B40"/>
    <mergeCell ref="C40:E40"/>
    <mergeCell ref="A41:B43"/>
    <mergeCell ref="C41:E43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scale="63" fitToHeight="0" orientation="landscape" horizontalDpi="1200" verticalDpi="1200" r:id="rId1"/>
  <ignoredErrors>
    <ignoredError sqref="D11 B34:G34 B20:F33 D12:D19 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http://purl.org/dc/terms/"/>
    <ds:schemaRef ds:uri="6aa8a68a-ab09-4ac8-a697-fdce915bc567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PC1</cp:lastModifiedBy>
  <cp:revision/>
  <cp:lastPrinted>2026-01-30T15:51:32Z</cp:lastPrinted>
  <dcterms:created xsi:type="dcterms:W3CDTF">2023-03-16T22:14:51Z</dcterms:created>
  <dcterms:modified xsi:type="dcterms:W3CDTF">2026-01-30T15:51:35Z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