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\Documents\Documentos\2025\ESTADOS FINANCIEROS\3 TRIMESTRE 2025\SIRET\EXCEL\INF CONTABLE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E155" i="59" s="1"/>
  <c r="C144" i="59"/>
  <c r="C49" i="65" l="1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E127" i="59" s="1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F56" i="59" l="1"/>
  <c r="H110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<sst xmlns="http://schemas.openxmlformats.org/spreadsheetml/2006/main" count="886" uniqueCount="601">
  <si>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</si>
  <si>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</si>
  <si>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</si>
  <si>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</si>
  <si>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</si>
  <si>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</si>
  <si>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</si>
  <si>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</si>
  <si>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</si>
  <si>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</si>
  <si>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</si>
  <si>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</si>
  <si>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</si>
  <si>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</si>
  <si>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</si>
  <si>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</si>
  <si>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</si>
  <si>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</si>
  <si>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</si>
  <si>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</si>
  <si>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</si>
  <si>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</si>
  <si>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</si>
  <si>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</si>
  <si>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</si>
  <si>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</si>
  <si>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</si>
  <si>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</si>
  <si>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</si>
  <si>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</si>
  <si>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</si>
  <si>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</si>
  <si>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</si>
  <si>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</si>
  <si>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</si>
  <si>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</si>
  <si>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</si>
  <si>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</si>
  <si>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</si>
  <si>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</si>
  <si>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</si>
  <si>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</si>
  <si>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</si>
  <si>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</si>
  <si>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</si>
  <si>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</si>
  <si>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</si>
  <si>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</si>
  <si>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</si>
  <si>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</si>
  <si>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</si>
  <si>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</si>
  <si>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</si>
  <si>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</si>
  <si>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</si>
  <si>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</si>
  <si>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</si>
  <si>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</si>
  <si>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</si>
  <si>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</si>
  <si>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</si>
  <si>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</si>
  <si>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</si>
  <si>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</si>
  <si>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</si>
  <si>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</si>
  <si>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</si>
  <si>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</si>
  <si>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</si>
  <si>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</si>
  <si>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</si>
  <si>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</si>
  <si>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</si>
  <si>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</si>
  <si>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</si>
  <si>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</si>
  <si>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</si>
  <si>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</si>
  <si>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</si>
  <si>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</si>
  <si>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</si>
  <si>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</si>
  <si>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</si>
  <si>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</si>
  <si>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</si>
  <si>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</si>
  <si>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</si>
  <si>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</si>
  <si>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</si>
  <si>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</si>
  <si>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</si>
  <si>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</si>
  <si>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</si>
  <si>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</si>
  <si>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</si>
  <si>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</si>
  <si>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</si>
  <si>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</si>
  <si>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</si>
  <si>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</si>
  <si>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</si>
  <si>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</si>
  <si>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</si>
  <si>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</si>
  <si>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</si>
  <si>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</si>
  <si>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</si>
  <si>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</si>
  <si>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</si>
  <si>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</si>
  <si>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</si>
  <si>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</si>
  <si>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</si>
  <si>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</si>
  <si>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</si>
  <si>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</si>
  <si>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</si>
  <si>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</si>
  <si>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</si>
  <si>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</si>
  <si>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</si>
  <si>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</si>
  <si>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</si>
  <si>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</si>
  <si>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</si>
  <si>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</si>
  <si>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</si>
  <si>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</si>
  <si>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</si>
  <si>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</si>
  <si>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</si>
  <si>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</si>
  <si>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</si>
  <si>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</si>
  <si>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</si>
  <si>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</si>
  <si>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</si>
  <si>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</si>
  <si>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</si>
  <si>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</si>
  <si>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</si>
  <si>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</si>
  <si>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</si>
  <si>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</si>
  <si>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</si>
  <si>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</si>
  <si>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</si>
  <si>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</si>
  <si>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</si>
  <si>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</si>
  <si>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</si>
  <si>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</si>
  <si>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</si>
  <si>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</si>
  <si>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</si>
  <si>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</si>
  <si>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</si>
  <si>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</si>
  <si>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</si>
  <si>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</si>
  <si>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</si>
  <si>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</si>
  <si>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</si>
  <si>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</si>
  <si>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</si>
  <si>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</si>
  <si>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</si>
  <si>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</si>
  <si>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</si>
  <si>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</si>
  <si>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</si>
  <si>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</si>
  <si>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</si>
  <si>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</si>
  <si>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</si>
  <si>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</si>
  <si>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</si>
  <si>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</si>
  <si>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</si>
  <si>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</si>
  <si>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</si>
  <si>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</si>
  <si>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</si>
  <si>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</si>
  <si>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</si>
  <si>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</si>
  <si>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</si>
  <si>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</si>
  <si>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</si>
  <si>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</si>
  <si>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</si>
  <si>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</si>
  <si>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</si>
  <si>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</si>
  <si>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</si>
  <si>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</si>
  <si>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</si>
  <si>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</si>
  <si>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</si>
  <si>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</si>
  <si>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</si>
  <si>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</si>
  <si>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</si>
  <si>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</si>
  <si>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</si>
  <si>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</si>
  <si>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</si>
  <si>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</si>
  <si>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</si>
  <si>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</si>
  <si>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</si>
  <si>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</si>
  <si>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</si>
  <si>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</si>
  <si>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</si>
  <si>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</si>
  <si>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</si>
  <si>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</si>
  <si>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</si>
  <si>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</si>
  <si>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</si>
  <si>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</si>
  <si>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</si>
  <si>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</si>
  <si>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</si>
  <si>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</si>
  <si>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</si>
  <si>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</si>
  <si>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</si>
  <si>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</si>
  <si>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</si>
  <si>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</si>
  <si>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</si>
  <si>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</si>
  <si>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</si>
  <si>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</si>
  <si>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</si>
  <si>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</si>
  <si>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</si>
  <si>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</si>
  <si>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</si>
  <si>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</si>
  <si>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</si>
  <si>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</si>
  <si>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</si>
  <si>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</si>
  <si>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</si>
  <si>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</si>
  <si>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</si>
  <si>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</si>
  <si>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</si>
  <si>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</si>
  <si>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</si>
  <si>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</si>
  <si>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</si>
  <si>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</si>
  <si>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</si>
  <si>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</si>
  <si>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</si>
  <si>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</si>
  <si>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</si>
  <si>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</si>
  <si>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</si>
  <si>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</si>
  <si>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</si>
  <si>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</si>
  <si>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</si>
  <si>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</si>
  <si>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</si>
  <si>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</si>
  <si>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</si>
  <si>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</si>
  <si>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</si>
  <si>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</si>
  <si>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</si>
  <si>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</si>
  <si>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</si>
  <si>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</si>
  <si>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</si>
  <si>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</si>
  <si>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</si>
  <si>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</si>
  <si>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</si>
  <si>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</si>
  <si>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</si>
  <si>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</si>
  <si>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</si>
  <si>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</si>
  <si>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</si>
  <si>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</si>
  <si>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</si>
  <si>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</si>
  <si>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</si>
  <si>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</si>
  <si>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</si>
  <si>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</si>
  <si>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</si>
  <si>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</si>
  <si>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</si>
  <si>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</si>
  <si>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</si>
  <si>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</si>
  <si>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</si>
  <si>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</si>
  <si>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</si>
  <si>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</si>
  <si>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</si>
  <si>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</si>
  <si>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</si>
  <si>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</si>
  <si>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</si>
  <si>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</si>
  <si>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</si>
  <si>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</si>
  <si>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</si>
  <si>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</si>
  <si>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</si>
  <si>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</si>
  <si>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</si>
  <si>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</si>
  <si>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</si>
  <si>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</si>
  <si>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</si>
  <si>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</si>
  <si>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</si>
  <si>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</si>
  <si>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</si>
  <si>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</si>
  <si>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</si>
  <si>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</si>
  <si>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</si>
  <si>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</si>
  <si>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</si>
  <si>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</si>
  <si>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</si>
  <si>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</si>
  <si>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</si>
  <si>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</si>
  <si>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</si>
  <si>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</si>
  <si>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</si>
  <si>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</si>
  <si>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</si>
  <si>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</si>
  <si>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</si>
  <si>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</si>
  <si>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</si>
  <si>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</si>
  <si>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</si>
  <si>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</si>
  <si>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</si>
  <si>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</si>
  <si>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</si>
  <si>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</si>
  <si>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</si>
  <si>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</si>
  <si>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</si>
  <si>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</si>
  <si>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</si>
  <si>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</si>
  <si>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</si>
  <si>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</si>
  <si>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</si>
  <si>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</si>
  <si>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</si>
  <si>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</si>
  <si>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</si>
  <si>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</si>
  <si>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</si>
  <si>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</si>
  <si>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</si>
  <si>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</si>
  <si>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</si>
  <si>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</si>
  <si>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</si>
  <si>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</si>
  <si>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</si>
  <si>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</si>
  <si>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</si>
  <si>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</si>
  <si>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</si>
  <si>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</si>
  <si>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</si>
  <si>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</si>
  <si>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</si>
  <si>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</si>
  <si>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</si>
  <si>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</si>
  <si>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</si>
  <si>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</si>
  <si>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</si>
  <si>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</si>
  <si>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</si>
  <si>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</si>
  <si>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</si>
  <si>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</si>
  <si>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</si>
  <si>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</si>
  <si>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</si>
  <si>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</si>
  <si>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</si>
  <si>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</si>
  <si>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</si>
  <si>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</si>
  <si>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</si>
  <si>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</si>
  <si>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</si>
  <si>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</si>
  <si>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</si>
  <si>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</si>
  <si>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</si>
  <si>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</si>
  <si>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</si>
  <si>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</si>
  <si>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</si>
  <si>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</si>
  <si>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</si>
  <si>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</si>
  <si>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</si>
  <si>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</si>
  <si>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</si>
  <si>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</si>
  <si>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</si>
  <si>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</si>
  <si>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</si>
  <si>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</si>
  <si>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</si>
  <si>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</si>
  <si>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</si>
  <si>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</si>
  <si>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</si>
  <si>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</si>
  <si>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</si>
  <si>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</si>
  <si>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</si>
  <si>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</si>
  <si>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</si>
  <si>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</si>
  <si>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</si>
  <si>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</si>
  <si>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</si>
  <si>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</si>
  <si>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</si>
  <si>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</si>
  <si>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</si>
  <si>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</si>
  <si>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</si>
  <si>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</si>
  <si>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</si>
  <si>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</si>
  <si>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</si>
  <si>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</si>
  <si>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</si>
  <si>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</si>
  <si>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</si>
  <si>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</si>
  <si>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</si>
  <si>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</si>
  <si>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</si>
  <si>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</si>
  <si>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</si>
  <si>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</si>
  <si>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</si>
  <si>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</si>
  <si>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</si>
  <si>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</si>
  <si>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</si>
  <si>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</si>
  <si>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</si>
  <si>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</si>
  <si>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</si>
  <si>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</si>
  <si>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</si>
  <si>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</si>
  <si>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</si>
  <si>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</si>
  <si>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</si>
  <si>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</si>
  <si>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</si>
  <si>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</si>
  <si>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</si>
  <si>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</si>
  <si>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</si>
  <si>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</si>
  <si>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</si>
  <si>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</si>
  <si>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</si>
  <si>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</si>
  <si>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</si>
  <si>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</si>
  <si>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</si>
  <si>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</si>
  <si>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</si>
  <si>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</si>
  <si>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</si>
  <si>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</si>
  <si>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</si>
  <si>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</si>
  <si>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</si>
  <si>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</si>
  <si>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</si>
  <si>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</si>
  <si>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</si>
  <si>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</si>
  <si>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</si>
  <si>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</si>
  <si>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</si>
  <si>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</si>
  <si>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</si>
  <si>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</si>
  <si>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</si>
  <si>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</si>
  <si>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</si>
  <si>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</si>
  <si>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</si>
  <si>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</si>
  <si>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</si>
  <si>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</si>
  <si>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</si>
  <si>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</si>
  <si>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</si>
  <si>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</si>
  <si>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</si>
  <si>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</si>
  <si>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</si>
  <si>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</si>
  <si>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</si>
  <si>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</si>
  <si>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</si>
  <si>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</si>
  <si>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</si>
  <si>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</si>
  <si>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</si>
  <si>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</si>
  <si>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</si>
  <si>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</si>
  <si>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</si>
  <si>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</si>
  <si>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</si>
  <si>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</si>
  <si>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</si>
  <si>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</si>
  <si>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</si>
  <si>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</si>
  <si>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</si>
  <si>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</si>
  <si>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</si>
  <si>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</si>
  <si>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</si>
  <si>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</si>
  <si>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</si>
  <si>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</si>
  <si>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</si>
  <si>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</si>
  <si>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</si>
  <si>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</si>
  <si>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</si>
  <si>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</si>
  <si>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</si>
  <si>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</si>
  <si>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</si>
  <si>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</si>
  <si>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</si>
  <si>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</si>
  <si>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</si>
  <si>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</si>
  <si>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</si>
  <si>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</si>
  <si>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</si>
  <si>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</si>
  <si>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</si>
  <si>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</si>
  <si>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</si>
  <si>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</si>
  <si>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</si>
  <si>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</si>
  <si>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</si>
  <si>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</si>
  <si>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</si>
  <si>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</si>
  <si>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</si>
  <si>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</si>
  <si>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</si>
  <si>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</si>
  <si>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</si>
  <si>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</si>
  <si>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</si>
  <si>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</si>
  <si>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</si>
  <si>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</si>
  <si>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</si>
  <si>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</si>
  <si>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</si>
  <si>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</si>
  <si>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</si>
  <si>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</si>
  <si>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COMITÉ MUNICIPAL DE AGUA POTABLE Y ALCANTARILLADO DE JUVENTINO ROSAS</t>
  </si>
  <si>
    <t>Del 1 de Enero al 30 de Septiembre de 2025</t>
  </si>
  <si>
    <t>________________________________________</t>
  </si>
  <si>
    <t>ING. JONATHAN BRIAN RICO GÁMEZ
DIRECTOR GENERAL CMAPAJ</t>
  </si>
  <si>
    <t xml:space="preserve">CP. DIANA JANET HERNANDEZ SANCHEZ   
ENCARGADA DE AREA CONTABLE PRESUPUESTAL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</si>
</sst>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7"/>
      <color theme="1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</cellStyleXfs>
  <cellXfs count="21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0" fillId="0" borderId="0" xfId="0"/>
    <xf numFmtId="0" fontId="9" fillId="0" borderId="0" xfId="8" applyFont="1"/>
    <xf numFmtId="0" fontId="5" fillId="0" borderId="0" xfId="26"/>
    <xf numFmtId="0" fontId="19" fillId="0" borderId="0" xfId="3" applyFont="1" applyFill="1" applyBorder="1" applyAlignment="1" applyProtection="1">
      <alignment vertical="center" wrapText="1"/>
      <protection locked="0"/>
    </xf>
    <xf numFmtId="0" fontId="5" fillId="0" borderId="0" xfId="26"/>
    <xf numFmtId="0" fontId="5" fillId="0" borderId="0" xfId="26"/>
    <xf numFmtId="0" fontId="5" fillId="0" borderId="0" xfId="26"/>
    <xf numFmtId="0" fontId="5" fillId="0" borderId="0" xfId="10" applyFont="1"/>
    <xf numFmtId="0" fontId="5" fillId="0" borderId="0" xfId="26"/>
    <xf numFmtId="0" fontId="5" fillId="0" borderId="0" xfId="26" applyAlignment="1">
      <alignment horizontal="center"/>
    </xf>
    <xf numFmtId="0" fontId="19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5" fillId="0" borderId="0" xfId="26"/>
    <xf numFmtId="0" fontId="19" fillId="0" borderId="0" xfId="3" applyFont="1" applyFill="1" applyBorder="1" applyAlignment="1" applyProtection="1">
      <alignment horizontal="center" vertical="center" wrapText="1"/>
      <protection locked="0"/>
    </xf>
    <xf numFmtId="0" fontId="18" fillId="0" borderId="0" xfId="65" applyFont="1" applyFill="1" applyBorder="1" applyAlignment="1" applyProtection="1">
      <alignment horizontal="center" vertical="center" wrapText="1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5" fillId="0" borderId="0" xfId="26" applyAlignment="1">
      <alignment horizontal="center"/>
    </xf>
    <xf numFmtId="0" fontId="5" fillId="0" borderId="0" xfId="65" applyFont="1" applyFill="1" applyBorder="1" applyAlignment="1" applyProtection="1">
      <alignment horizontal="center" vertical="center"/>
      <protection locked="0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69">
    <cellStyle name="Euro" xfId="27"/>
    <cellStyle name="Hipervínculo" xfId="11" builtinId="8"/>
    <cellStyle name="Millares" xfId="18" builtinId="3"/>
    <cellStyle name="Millares 2" xfId="1"/>
    <cellStyle name="Millares 2 2" xfId="15"/>
    <cellStyle name="Millares 2 2 2" xfId="61"/>
    <cellStyle name="Millares 2 2 3" xfId="51"/>
    <cellStyle name="Millares 2 2 4" xfId="41"/>
    <cellStyle name="Millares 2 2 5" xfId="29"/>
    <cellStyle name="Millares 2 2 6" xfId="21"/>
    <cellStyle name="Millares 2 3" xfId="16"/>
    <cellStyle name="Millares 2 3 2" xfId="62"/>
    <cellStyle name="Millares 2 3 3" xfId="52"/>
    <cellStyle name="Millares 2 3 4" xfId="42"/>
    <cellStyle name="Millares 2 3 5" xfId="30"/>
    <cellStyle name="Millares 2 3 6" xfId="22"/>
    <cellStyle name="Millares 2 4" xfId="39"/>
    <cellStyle name="Millares 2 4 2" xfId="68"/>
    <cellStyle name="Millares 2 4 3" xfId="59"/>
    <cellStyle name="Millares 2 4 4" xfId="49"/>
    <cellStyle name="Millares 2 5" xfId="60"/>
    <cellStyle name="Millares 2 6" xfId="50"/>
    <cellStyle name="Millares 2 7" xfId="40"/>
    <cellStyle name="Millares 2 8" xfId="28"/>
    <cellStyle name="Millares 2 9" xfId="20"/>
    <cellStyle name="Millares 3" xfId="19"/>
    <cellStyle name="Millares 3 2" xfId="63"/>
    <cellStyle name="Millares 3 3" xfId="53"/>
    <cellStyle name="Millares 3 4" xfId="43"/>
    <cellStyle name="Millares 3 5" xfId="31"/>
    <cellStyle name="Millares 3 6" xfId="25"/>
    <cellStyle name="Millares 4" xfId="17"/>
    <cellStyle name="Millares 4 2" xfId="23"/>
    <cellStyle name="Millares 5" xfId="24"/>
    <cellStyle name="Moneda 2" xfId="32"/>
    <cellStyle name="Moneda 2 2" xfId="64"/>
    <cellStyle name="Moneda 2 3" xfId="54"/>
    <cellStyle name="Moneda 2 4" xfId="44"/>
    <cellStyle name="Normal" xfId="0" builtinId="0"/>
    <cellStyle name="Normal 2" xfId="2"/>
    <cellStyle name="Normal 2 2" xfId="3"/>
    <cellStyle name="Normal 2 3" xfId="9"/>
    <cellStyle name="Normal 2 3 2" xfId="65"/>
    <cellStyle name="Normal 2 4" xfId="55"/>
    <cellStyle name="Normal 2 5" xfId="45"/>
    <cellStyle name="Normal 3" xfId="8"/>
    <cellStyle name="Normal 3 2" xfId="10"/>
    <cellStyle name="Normal 3 2 2" xfId="13"/>
    <cellStyle name="Normal 3 3" xfId="12"/>
    <cellStyle name="Normal 3 3 2" xfId="56"/>
    <cellStyle name="Normal 3 4" xfId="46"/>
    <cellStyle name="Normal 4" xfId="4"/>
    <cellStyle name="Normal 4 2" xfId="34"/>
    <cellStyle name="Normal 4 3" xfId="33"/>
    <cellStyle name="Normal 5" xfId="5"/>
    <cellStyle name="Normal 5 2" xfId="36"/>
    <cellStyle name="Normal 5 3" xfId="35"/>
    <cellStyle name="Normal 56" xfId="6"/>
    <cellStyle name="Normal 6" xfId="37"/>
    <cellStyle name="Normal 6 2" xfId="38"/>
    <cellStyle name="Normal 6 2 2" xfId="67"/>
    <cellStyle name="Normal 6 2 3" xfId="58"/>
    <cellStyle name="Normal 6 2 4" xfId="48"/>
    <cellStyle name="Normal 6 3" xfId="66"/>
    <cellStyle name="Normal 6 4" xfId="57"/>
    <cellStyle name="Normal 6 5" xfId="47"/>
    <cellStyle name="Normal 7" xfId="2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1"/>
  <sheetViews>
    <sheetView zoomScaleNormal="100" zoomScaleSheetLayoutView="100" workbookViewId="0">
      <pane ySplit="5" topLeftCell="A28" activePane="bottomLeft" state="frozen"/>
      <selection activeCell="A14" sqref="A14:B14"/>
      <selection pane="bottomLeft" activeCell="A48" sqref="A48:E5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77" t="s">
        <v>596</v>
      </c>
      <c r="B1" s="178"/>
      <c r="C1" s="104" t="s">
        <v>495</v>
      </c>
      <c r="D1" s="105">
        <v>2025</v>
      </c>
    </row>
    <row r="2" spans="1:4" ht="16.350000000000001" customHeight="1" x14ac:dyDescent="0.2">
      <c r="A2" s="179" t="s">
        <v>494</v>
      </c>
      <c r="B2" s="180"/>
      <c r="C2" s="10" t="s">
        <v>496</v>
      </c>
      <c r="D2" s="106" t="s">
        <v>501</v>
      </c>
    </row>
    <row r="3" spans="1:4" ht="16.350000000000001" customHeight="1" x14ac:dyDescent="0.2">
      <c r="A3" s="181" t="s">
        <v>597</v>
      </c>
      <c r="B3" s="182"/>
      <c r="C3" s="10" t="s">
        <v>497</v>
      </c>
      <c r="D3" s="107">
        <v>3</v>
      </c>
    </row>
    <row r="4" spans="1:4" ht="16.350000000000001" customHeight="1" x14ac:dyDescent="0.2">
      <c r="A4" s="183" t="s">
        <v>516</v>
      </c>
      <c r="B4" s="184"/>
      <c r="C4" s="184"/>
      <c r="D4" s="185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5" x14ac:dyDescent="0.2">
      <c r="A33" s="4"/>
      <c r="B33" s="7"/>
    </row>
    <row r="34" spans="1:5" x14ac:dyDescent="0.2">
      <c r="A34" s="4"/>
      <c r="B34" s="6"/>
    </row>
    <row r="35" spans="1:5" x14ac:dyDescent="0.2">
      <c r="A35" s="35" t="s">
        <v>36</v>
      </c>
      <c r="B35" s="36" t="s">
        <v>31</v>
      </c>
    </row>
    <row r="36" spans="1:5" x14ac:dyDescent="0.2">
      <c r="A36" s="35" t="s">
        <v>37</v>
      </c>
      <c r="B36" s="36" t="s">
        <v>32</v>
      </c>
    </row>
    <row r="37" spans="1:5" x14ac:dyDescent="0.2">
      <c r="A37" s="4"/>
      <c r="B37" s="7"/>
    </row>
    <row r="38" spans="1:5" x14ac:dyDescent="0.2">
      <c r="A38" s="4"/>
      <c r="B38" s="5" t="s">
        <v>34</v>
      </c>
    </row>
    <row r="39" spans="1:5" x14ac:dyDescent="0.2">
      <c r="A39" s="4" t="s">
        <v>35</v>
      </c>
      <c r="B39" s="36" t="s">
        <v>28</v>
      </c>
    </row>
    <row r="40" spans="1:5" x14ac:dyDescent="0.2">
      <c r="A40" s="4"/>
      <c r="B40" s="36" t="s">
        <v>517</v>
      </c>
    </row>
    <row r="41" spans="1:5" x14ac:dyDescent="0.2">
      <c r="A41" s="4"/>
      <c r="B41" s="36" t="s">
        <v>549</v>
      </c>
    </row>
    <row r="42" spans="1:5" x14ac:dyDescent="0.2">
      <c r="A42" s="4"/>
      <c r="B42" s="36" t="s">
        <v>550</v>
      </c>
    </row>
    <row r="43" spans="1:5" ht="12" thickBot="1" x14ac:dyDescent="0.25">
      <c r="A43" s="8"/>
      <c r="B43" s="9"/>
    </row>
    <row r="45" spans="1:5" x14ac:dyDescent="0.2">
      <c r="A45" s="173" t="s">
        <v>518</v>
      </c>
      <c r="B45" s="173"/>
      <c r="C45" s="173"/>
      <c r="D45" s="173"/>
      <c r="E45" s="173"/>
    </row>
    <row r="46" spans="1:5" x14ac:dyDescent="0.2">
      <c r="A46" s="173"/>
      <c r="B46" s="173"/>
      <c r="C46" s="173"/>
      <c r="D46" s="173"/>
      <c r="E46" s="173"/>
    </row>
    <row r="47" spans="1:5" x14ac:dyDescent="0.2">
      <c r="A47" s="173"/>
      <c r="B47" s="173"/>
      <c r="C47" s="173"/>
      <c r="D47" s="173"/>
      <c r="E47" s="173"/>
    </row>
    <row r="48" spans="1:5" x14ac:dyDescent="0.2">
      <c r="A48" s="186" t="s">
        <v>598</v>
      </c>
      <c r="B48" s="186"/>
      <c r="C48" s="174"/>
      <c r="D48" s="187" t="s">
        <v>598</v>
      </c>
      <c r="E48" s="187"/>
    </row>
    <row r="49" spans="1:5" x14ac:dyDescent="0.2">
      <c r="A49" s="175" t="s">
        <v>599</v>
      </c>
      <c r="B49" s="175"/>
      <c r="C49" s="174"/>
      <c r="D49" s="176" t="s">
        <v>600</v>
      </c>
      <c r="E49" s="176"/>
    </row>
    <row r="50" spans="1:5" x14ac:dyDescent="0.2">
      <c r="A50" s="175"/>
      <c r="B50" s="175"/>
      <c r="C50" s="174"/>
      <c r="D50" s="176"/>
      <c r="E50" s="176"/>
    </row>
    <row r="51" spans="1:5" x14ac:dyDescent="0.2">
      <c r="A51" s="175"/>
      <c r="B51" s="175"/>
      <c r="C51" s="174"/>
      <c r="D51" s="176"/>
      <c r="E51" s="176"/>
    </row>
  </sheetData>
  <sheetProtection formatCells="0" formatColumns="0" formatRows="0" autoFilter="0" pivotTables="0"/>
  <mergeCells count="8">
    <mergeCell ref="A49:B51"/>
    <mergeCell ref="D49:E51"/>
    <mergeCell ref="A1:B1"/>
    <mergeCell ref="A2:B2"/>
    <mergeCell ref="A3:B3"/>
    <mergeCell ref="A4:D4"/>
    <mergeCell ref="A48:B48"/>
    <mergeCell ref="D48:E48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0"/>
  <sheetViews>
    <sheetView topLeftCell="A207" zoomScaleNormal="100" workbookViewId="0">
      <selection activeCell="B217" sqref="B217:F220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80" t="s">
        <v>596</v>
      </c>
      <c r="B1" s="180"/>
      <c r="C1" s="180"/>
      <c r="D1" s="10" t="s">
        <v>498</v>
      </c>
      <c r="E1" s="18">
        <v>2025</v>
      </c>
    </row>
    <row r="2" spans="1:5" s="11" customFormat="1" ht="18.95" customHeight="1" x14ac:dyDescent="0.25">
      <c r="A2" s="180" t="s">
        <v>503</v>
      </c>
      <c r="B2" s="180"/>
      <c r="C2" s="180"/>
      <c r="D2" s="10" t="s">
        <v>499</v>
      </c>
      <c r="E2" s="18" t="s">
        <v>501</v>
      </c>
    </row>
    <row r="3" spans="1:5" s="11" customFormat="1" ht="18.95" customHeight="1" x14ac:dyDescent="0.25">
      <c r="A3" s="180" t="s">
        <v>597</v>
      </c>
      <c r="B3" s="180"/>
      <c r="C3" s="180"/>
      <c r="D3" s="10" t="s">
        <v>500</v>
      </c>
      <c r="E3" s="18">
        <v>3</v>
      </c>
    </row>
    <row r="4" spans="1:5" s="11" customFormat="1" ht="18.95" customHeight="1" x14ac:dyDescent="0.25">
      <c r="A4" s="180" t="s">
        <v>516</v>
      </c>
      <c r="B4" s="180"/>
      <c r="C4" s="180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34450662.899999999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32939860.190000001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32939860.190000001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32939860.190000001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0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0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1510802.71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1510802.71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1510802.71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33634225.649999999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33634225.649999999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15018828.029999999</v>
      </c>
      <c r="D96" s="112">
        <f t="shared" ref="D96:D159" si="0">C96/$C$94</f>
        <v>0.44653408067980899</v>
      </c>
      <c r="E96" s="41"/>
    </row>
    <row r="97" spans="1:5" x14ac:dyDescent="0.2">
      <c r="A97" s="43">
        <v>5111</v>
      </c>
      <c r="B97" s="41" t="s">
        <v>280</v>
      </c>
      <c r="C97" s="142">
        <v>8116033.9400000004</v>
      </c>
      <c r="D97" s="44">
        <f t="shared" si="0"/>
        <v>0.24130283314549864</v>
      </c>
      <c r="E97" s="41"/>
    </row>
    <row r="98" spans="1:5" x14ac:dyDescent="0.2">
      <c r="A98" s="43">
        <v>5112</v>
      </c>
      <c r="B98" s="41" t="s">
        <v>281</v>
      </c>
      <c r="C98" s="142">
        <v>374600.73</v>
      </c>
      <c r="D98" s="44">
        <f t="shared" si="0"/>
        <v>1.1137486377659479E-2</v>
      </c>
      <c r="E98" s="41"/>
    </row>
    <row r="99" spans="1:5" x14ac:dyDescent="0.2">
      <c r="A99" s="43">
        <v>5113</v>
      </c>
      <c r="B99" s="41" t="s">
        <v>282</v>
      </c>
      <c r="C99" s="142">
        <v>189357.37</v>
      </c>
      <c r="D99" s="44">
        <f t="shared" si="0"/>
        <v>5.6299012788480832E-3</v>
      </c>
      <c r="E99" s="41"/>
    </row>
    <row r="100" spans="1:5" x14ac:dyDescent="0.2">
      <c r="A100" s="43">
        <v>5114</v>
      </c>
      <c r="B100" s="41" t="s">
        <v>283</v>
      </c>
      <c r="C100" s="142">
        <v>2802210.91</v>
      </c>
      <c r="D100" s="44">
        <f t="shared" si="0"/>
        <v>8.3314268601275207E-2</v>
      </c>
      <c r="E100" s="41"/>
    </row>
    <row r="101" spans="1:5" x14ac:dyDescent="0.2">
      <c r="A101" s="43">
        <v>5115</v>
      </c>
      <c r="B101" s="41" t="s">
        <v>284</v>
      </c>
      <c r="C101" s="142">
        <v>1839425.8</v>
      </c>
      <c r="D101" s="44">
        <f t="shared" si="0"/>
        <v>5.4689108027673593E-2</v>
      </c>
      <c r="E101" s="41"/>
    </row>
    <row r="102" spans="1:5" x14ac:dyDescent="0.2">
      <c r="A102" s="43">
        <v>5116</v>
      </c>
      <c r="B102" s="41" t="s">
        <v>285</v>
      </c>
      <c r="C102" s="142">
        <v>1697199.28</v>
      </c>
      <c r="D102" s="44">
        <f t="shared" si="0"/>
        <v>5.0460483248853986E-2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4021778.6</v>
      </c>
      <c r="D103" s="112">
        <f t="shared" si="0"/>
        <v>0.11957399114375034</v>
      </c>
      <c r="E103" s="41"/>
    </row>
    <row r="104" spans="1:5" x14ac:dyDescent="0.2">
      <c r="A104" s="43">
        <v>5121</v>
      </c>
      <c r="B104" s="41" t="s">
        <v>287</v>
      </c>
      <c r="C104" s="142">
        <v>228943.91</v>
      </c>
      <c r="D104" s="44">
        <f t="shared" si="0"/>
        <v>6.8068732243877304E-3</v>
      </c>
      <c r="E104" s="41"/>
    </row>
    <row r="105" spans="1:5" x14ac:dyDescent="0.2">
      <c r="A105" s="43">
        <v>5122</v>
      </c>
      <c r="B105" s="41" t="s">
        <v>288</v>
      </c>
      <c r="C105" s="142">
        <v>12563.66</v>
      </c>
      <c r="D105" s="44">
        <f t="shared" si="0"/>
        <v>3.735379589451021E-4</v>
      </c>
      <c r="E105" s="41"/>
    </row>
    <row r="106" spans="1:5" x14ac:dyDescent="0.2">
      <c r="A106" s="43">
        <v>5123</v>
      </c>
      <c r="B106" s="41" t="s">
        <v>289</v>
      </c>
      <c r="C106" s="142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2">
        <v>2455521.79</v>
      </c>
      <c r="D107" s="44">
        <f t="shared" si="0"/>
        <v>7.3006639592429562E-2</v>
      </c>
      <c r="E107" s="41"/>
    </row>
    <row r="108" spans="1:5" x14ac:dyDescent="0.2">
      <c r="A108" s="43">
        <v>5125</v>
      </c>
      <c r="B108" s="41" t="s">
        <v>291</v>
      </c>
      <c r="C108" s="142">
        <v>60973.93</v>
      </c>
      <c r="D108" s="44">
        <f t="shared" si="0"/>
        <v>1.812853687624588E-3</v>
      </c>
      <c r="E108" s="41"/>
    </row>
    <row r="109" spans="1:5" x14ac:dyDescent="0.2">
      <c r="A109" s="43">
        <v>5126</v>
      </c>
      <c r="B109" s="41" t="s">
        <v>292</v>
      </c>
      <c r="C109" s="142">
        <v>888659.96</v>
      </c>
      <c r="D109" s="44">
        <f t="shared" si="0"/>
        <v>2.6421299816664575E-2</v>
      </c>
      <c r="E109" s="41"/>
    </row>
    <row r="110" spans="1:5" x14ac:dyDescent="0.2">
      <c r="A110" s="43">
        <v>5127</v>
      </c>
      <c r="B110" s="41" t="s">
        <v>293</v>
      </c>
      <c r="C110" s="142">
        <v>34457.64</v>
      </c>
      <c r="D110" s="44">
        <f t="shared" si="0"/>
        <v>1.0244814421645531E-3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340657.71</v>
      </c>
      <c r="D112" s="44">
        <f t="shared" si="0"/>
        <v>1.0128305421534211E-2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14593619.019999998</v>
      </c>
      <c r="D113" s="112">
        <f t="shared" si="0"/>
        <v>0.43389192817644068</v>
      </c>
      <c r="E113" s="41"/>
    </row>
    <row r="114" spans="1:5" x14ac:dyDescent="0.2">
      <c r="A114" s="43">
        <v>5131</v>
      </c>
      <c r="B114" s="41" t="s">
        <v>297</v>
      </c>
      <c r="C114" s="142">
        <v>6993274.5899999999</v>
      </c>
      <c r="D114" s="44">
        <f t="shared" si="0"/>
        <v>0.20792137933462429</v>
      </c>
      <c r="E114" s="41"/>
    </row>
    <row r="115" spans="1:5" x14ac:dyDescent="0.2">
      <c r="A115" s="43">
        <v>5132</v>
      </c>
      <c r="B115" s="41" t="s">
        <v>298</v>
      </c>
      <c r="C115" s="142">
        <v>606206.93999999994</v>
      </c>
      <c r="D115" s="44">
        <f t="shared" si="0"/>
        <v>1.8023514092705147E-2</v>
      </c>
      <c r="E115" s="41"/>
    </row>
    <row r="116" spans="1:5" x14ac:dyDescent="0.2">
      <c r="A116" s="43">
        <v>5133</v>
      </c>
      <c r="B116" s="41" t="s">
        <v>299</v>
      </c>
      <c r="C116" s="142">
        <v>897864.16</v>
      </c>
      <c r="D116" s="44">
        <f t="shared" si="0"/>
        <v>2.66949555890846E-2</v>
      </c>
      <c r="E116" s="41"/>
    </row>
    <row r="117" spans="1:5" x14ac:dyDescent="0.2">
      <c r="A117" s="43">
        <v>5134</v>
      </c>
      <c r="B117" s="41" t="s">
        <v>300</v>
      </c>
      <c r="C117" s="142">
        <v>418378.68</v>
      </c>
      <c r="D117" s="44">
        <f t="shared" si="0"/>
        <v>1.2439075730586948E-2</v>
      </c>
      <c r="E117" s="41"/>
    </row>
    <row r="118" spans="1:5" x14ac:dyDescent="0.2">
      <c r="A118" s="43">
        <v>5135</v>
      </c>
      <c r="B118" s="41" t="s">
        <v>301</v>
      </c>
      <c r="C118" s="142">
        <v>1349382.32</v>
      </c>
      <c r="D118" s="44">
        <f t="shared" si="0"/>
        <v>4.0119321730244746E-2</v>
      </c>
      <c r="E118" s="41"/>
    </row>
    <row r="119" spans="1:5" x14ac:dyDescent="0.2">
      <c r="A119" s="43">
        <v>5136</v>
      </c>
      <c r="B119" s="41" t="s">
        <v>302</v>
      </c>
      <c r="C119" s="142">
        <v>7690</v>
      </c>
      <c r="D119" s="44">
        <f t="shared" si="0"/>
        <v>2.2863615413723669E-4</v>
      </c>
      <c r="E119" s="41"/>
    </row>
    <row r="120" spans="1:5" x14ac:dyDescent="0.2">
      <c r="A120" s="43">
        <v>5137</v>
      </c>
      <c r="B120" s="41" t="s">
        <v>303</v>
      </c>
      <c r="C120" s="142">
        <v>2934.54</v>
      </c>
      <c r="D120" s="44">
        <f t="shared" si="0"/>
        <v>8.7248626757072378E-5</v>
      </c>
      <c r="E120" s="41"/>
    </row>
    <row r="121" spans="1:5" x14ac:dyDescent="0.2">
      <c r="A121" s="43">
        <v>5138</v>
      </c>
      <c r="B121" s="41" t="s">
        <v>304</v>
      </c>
      <c r="C121" s="142">
        <v>210627.79</v>
      </c>
      <c r="D121" s="44">
        <f t="shared" si="0"/>
        <v>6.2623053133973377E-3</v>
      </c>
      <c r="E121" s="41"/>
    </row>
    <row r="122" spans="1:5" x14ac:dyDescent="0.2">
      <c r="A122" s="43">
        <v>5139</v>
      </c>
      <c r="B122" s="41" t="s">
        <v>305</v>
      </c>
      <c r="C122" s="142">
        <v>4107260</v>
      </c>
      <c r="D122" s="44">
        <f t="shared" si="0"/>
        <v>0.12211549160490336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6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6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6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6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6" x14ac:dyDescent="0.2">
      <c r="C213" s="144"/>
    </row>
    <row r="214" spans="1:6" x14ac:dyDescent="0.2">
      <c r="B214" s="14" t="s">
        <v>518</v>
      </c>
    </row>
    <row r="217" spans="1:6" x14ac:dyDescent="0.2">
      <c r="B217" s="186" t="s">
        <v>598</v>
      </c>
      <c r="C217" s="186"/>
      <c r="D217" s="166"/>
      <c r="E217" s="187" t="s">
        <v>598</v>
      </c>
      <c r="F217" s="187"/>
    </row>
    <row r="218" spans="1:6" x14ac:dyDescent="0.2">
      <c r="B218" s="175" t="s">
        <v>599</v>
      </c>
      <c r="C218" s="175"/>
      <c r="D218" s="166"/>
      <c r="E218" s="176" t="s">
        <v>600</v>
      </c>
      <c r="F218" s="176"/>
    </row>
    <row r="219" spans="1:6" x14ac:dyDescent="0.2">
      <c r="B219" s="175"/>
      <c r="C219" s="175"/>
      <c r="D219" s="166"/>
      <c r="E219" s="176"/>
      <c r="F219" s="176"/>
    </row>
    <row r="220" spans="1:6" x14ac:dyDescent="0.2">
      <c r="B220" s="175"/>
      <c r="C220" s="175"/>
      <c r="D220" s="166"/>
      <c r="E220" s="176"/>
      <c r="F220" s="176"/>
    </row>
  </sheetData>
  <sheetProtection formatCells="0" formatColumns="0" formatRows="0" insertColumns="0" insertRows="0" insertHyperlinks="0" deleteColumns="0" deleteRows="0" sort="0" autoFilter="0" pivotTables="0"/>
  <mergeCells count="8">
    <mergeCell ref="B218:C220"/>
    <mergeCell ref="E218:F220"/>
    <mergeCell ref="B217:C217"/>
    <mergeCell ref="A1:C1"/>
    <mergeCell ref="A2:C2"/>
    <mergeCell ref="A3:C3"/>
    <mergeCell ref="A4:C4"/>
    <mergeCell ref="E217:F217"/>
  </mergeCells>
  <pageMargins left="0.7" right="0.7" top="0.75" bottom="0.75" header="0.3" footer="0.3"/>
  <pageSetup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0"/>
  <sheetViews>
    <sheetView topLeftCell="B135" zoomScale="85" zoomScaleNormal="85" workbookViewId="0">
      <selection sqref="A1:H18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88" t="s">
        <v>596</v>
      </c>
      <c r="B1" s="189"/>
      <c r="C1" s="189"/>
      <c r="D1" s="189"/>
      <c r="E1" s="189"/>
      <c r="F1" s="189"/>
      <c r="G1" s="10" t="s">
        <v>498</v>
      </c>
      <c r="H1" s="18">
        <v>2025</v>
      </c>
    </row>
    <row r="2" spans="1:8" s="11" customFormat="1" ht="18.95" customHeight="1" x14ac:dyDescent="0.25">
      <c r="A2" s="188" t="s">
        <v>502</v>
      </c>
      <c r="B2" s="189"/>
      <c r="C2" s="189"/>
      <c r="D2" s="189"/>
      <c r="E2" s="189"/>
      <c r="F2" s="189"/>
      <c r="G2" s="10" t="s">
        <v>499</v>
      </c>
      <c r="H2" s="18" t="s">
        <v>501</v>
      </c>
    </row>
    <row r="3" spans="1:8" s="11" customFormat="1" ht="18.95" customHeight="1" x14ac:dyDescent="0.25">
      <c r="A3" s="188" t="s">
        <v>597</v>
      </c>
      <c r="B3" s="189"/>
      <c r="C3" s="189"/>
      <c r="D3" s="189"/>
      <c r="E3" s="189"/>
      <c r="F3" s="189"/>
      <c r="G3" s="10" t="s">
        <v>500</v>
      </c>
      <c r="H3" s="18">
        <v>3</v>
      </c>
    </row>
    <row r="4" spans="1:8" s="11" customFormat="1" ht="18.95" customHeight="1" x14ac:dyDescent="0.25">
      <c r="A4" s="188" t="s">
        <v>516</v>
      </c>
      <c r="B4" s="189"/>
      <c r="C4" s="189"/>
      <c r="D4" s="189"/>
      <c r="E4" s="189"/>
      <c r="F4" s="189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1142508.24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-78525.5</v>
      </c>
      <c r="D15" s="144">
        <v>-86854.5</v>
      </c>
      <c r="E15" s="144">
        <v>-1184895.48</v>
      </c>
      <c r="F15" s="144">
        <v>0</v>
      </c>
      <c r="G15" s="144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30378.66</v>
      </c>
      <c r="D16" s="144">
        <v>30378.66</v>
      </c>
      <c r="E16" s="144">
        <v>30378.66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594525.14</v>
      </c>
      <c r="D20" s="144">
        <v>594525.14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25000</v>
      </c>
      <c r="D21" s="144">
        <v>25000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30672085.399999999</v>
      </c>
      <c r="D23" s="144">
        <v>30672085.399999999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176000</v>
      </c>
      <c r="D25" s="144">
        <v>176000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505284.46</v>
      </c>
      <c r="D27" s="144">
        <v>505284.46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30282831.859999999</v>
      </c>
      <c r="D56" s="144">
        <f>SUM(D57:D63)</f>
        <v>0</v>
      </c>
      <c r="E56" s="144">
        <f>SUM(E57:E63)</f>
        <v>441119.08999999997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887045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1617069.67</v>
      </c>
      <c r="D59" s="144">
        <v>0</v>
      </c>
      <c r="E59" s="144">
        <v>80853.490000000005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1130822.29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-0.1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26647895</v>
      </c>
      <c r="D63" s="144">
        <v>0</v>
      </c>
      <c r="E63" s="144">
        <v>360265.6</v>
      </c>
    </row>
    <row r="64" spans="1:10" x14ac:dyDescent="0.2">
      <c r="A64" s="16">
        <v>1240</v>
      </c>
      <c r="B64" s="14" t="s">
        <v>157</v>
      </c>
      <c r="C64" s="144">
        <f>SUM(C65:C72)</f>
        <v>12813151.57</v>
      </c>
      <c r="D64" s="144">
        <f t="shared" ref="D64:E64" si="0">SUM(D65:D72)</f>
        <v>0</v>
      </c>
      <c r="E64" s="144">
        <f t="shared" si="0"/>
        <v>5645898.4400000004</v>
      </c>
    </row>
    <row r="65" spans="1:9" x14ac:dyDescent="0.2">
      <c r="A65" s="16">
        <v>1241</v>
      </c>
      <c r="B65" s="14" t="s">
        <v>158</v>
      </c>
      <c r="C65" s="144">
        <v>1535249.26</v>
      </c>
      <c r="D65" s="144">
        <v>0</v>
      </c>
      <c r="E65" s="144">
        <v>770496.15</v>
      </c>
    </row>
    <row r="66" spans="1:9" x14ac:dyDescent="0.2">
      <c r="A66" s="16">
        <v>1242</v>
      </c>
      <c r="B66" s="14" t="s">
        <v>159</v>
      </c>
      <c r="C66" s="144">
        <v>13404.44</v>
      </c>
      <c r="D66" s="144">
        <v>0</v>
      </c>
      <c r="E66" s="144">
        <v>1904.44</v>
      </c>
    </row>
    <row r="67" spans="1:9" x14ac:dyDescent="0.2">
      <c r="A67" s="16">
        <v>1243</v>
      </c>
      <c r="B67" s="14" t="s">
        <v>160</v>
      </c>
      <c r="C67" s="144">
        <v>0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1453646.07</v>
      </c>
      <c r="D68" s="144">
        <v>0</v>
      </c>
      <c r="E68" s="144">
        <v>240693.11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0</v>
      </c>
    </row>
    <row r="70" spans="1:9" x14ac:dyDescent="0.2">
      <c r="A70" s="16">
        <v>1246</v>
      </c>
      <c r="B70" s="14" t="s">
        <v>163</v>
      </c>
      <c r="C70" s="144">
        <v>9810851.8000000007</v>
      </c>
      <c r="D70" s="144">
        <v>0</v>
      </c>
      <c r="E70" s="144">
        <v>4632804.74</v>
      </c>
    </row>
    <row r="71" spans="1:9" x14ac:dyDescent="0.2">
      <c r="A71" s="16">
        <v>1247</v>
      </c>
      <c r="B71" s="14" t="s">
        <v>164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192298.14</v>
      </c>
      <c r="D76" s="144">
        <f>SUM(D77:D81)</f>
        <v>0</v>
      </c>
      <c r="E76" s="144">
        <f>SUM(E77:E81)</f>
        <v>17866.79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192298.14</v>
      </c>
      <c r="D77" s="144">
        <v>0</v>
      </c>
      <c r="E77" s="144">
        <v>17866.79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2626960.2599999998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2553960.2599999998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73000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5974674.2700000005</v>
      </c>
      <c r="D110" s="144">
        <f>SUM(D111:D119)</f>
        <v>5974674.2700000005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37424.370000000003</v>
      </c>
      <c r="D111" s="144">
        <f>C111</f>
        <v>37424.370000000003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1298056.6599999999</v>
      </c>
      <c r="D112" s="144">
        <f t="shared" ref="D112:D119" si="1">C112</f>
        <v>1298056.6599999999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957548.25</v>
      </c>
      <c r="D117" s="144">
        <f t="shared" si="1"/>
        <v>957548.25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3681644.99</v>
      </c>
      <c r="D119" s="144">
        <f t="shared" si="1"/>
        <v>3681644.99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574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0</v>
      </c>
      <c r="D167" s="117"/>
      <c r="E167" s="117" t="str">
        <f>IF(OR(C167&lt;&gt;0,C168&lt;&gt;0,C169&lt;&gt;0,C170&lt;&gt;0),"","SIN INFORMACIÓN QUE REVELAR")</f>
        <v>SIN INFORMACIÓN QUE REVELAR</v>
      </c>
    </row>
    <row r="168" spans="1:5" x14ac:dyDescent="0.2">
      <c r="A168" s="116">
        <v>2191</v>
      </c>
      <c r="B168" s="117" t="s">
        <v>576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7" spans="2:6" x14ac:dyDescent="0.2">
      <c r="B177" s="186" t="s">
        <v>598</v>
      </c>
      <c r="C177" s="186"/>
      <c r="D177" s="167"/>
      <c r="E177" s="187" t="s">
        <v>598</v>
      </c>
      <c r="F177" s="187"/>
    </row>
    <row r="178" spans="2:6" x14ac:dyDescent="0.2">
      <c r="B178" s="175" t="s">
        <v>599</v>
      </c>
      <c r="C178" s="175"/>
      <c r="D178" s="167"/>
      <c r="E178" s="176" t="s">
        <v>600</v>
      </c>
      <c r="F178" s="176"/>
    </row>
    <row r="179" spans="2:6" x14ac:dyDescent="0.2">
      <c r="B179" s="175"/>
      <c r="C179" s="175"/>
      <c r="D179" s="167"/>
      <c r="E179" s="176"/>
      <c r="F179" s="176"/>
    </row>
    <row r="180" spans="2:6" x14ac:dyDescent="0.2">
      <c r="B180" s="175"/>
      <c r="C180" s="175"/>
      <c r="D180" s="167"/>
      <c r="E180" s="176"/>
      <c r="F180" s="176"/>
    </row>
  </sheetData>
  <sheetProtection formatCells="0" formatColumns="0" formatRows="0" insertColumns="0" insertRows="0" insertHyperlinks="0" deleteColumns="0" deleteRows="0" sort="0" autoFilter="0" pivotTables="0"/>
  <mergeCells count="8">
    <mergeCell ref="A1:F1"/>
    <mergeCell ref="A2:F2"/>
    <mergeCell ref="A3:F3"/>
    <mergeCell ref="A4:F4"/>
    <mergeCell ref="B178:C180"/>
    <mergeCell ref="E178:F180"/>
    <mergeCell ref="B177:C177"/>
    <mergeCell ref="E177:F177"/>
  </mergeCells>
  <pageMargins left="0.70866141732283472" right="0.70866141732283472" top="0.74803149606299213" bottom="0.74803149606299213" header="0.31496062992125984" footer="0.31496062992125984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opLeftCell="A10" workbookViewId="0">
      <selection activeCell="B33" sqref="B33:F3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90" t="s">
        <v>596</v>
      </c>
      <c r="B1" s="190"/>
      <c r="C1" s="190"/>
      <c r="D1" s="20" t="s">
        <v>498</v>
      </c>
      <c r="E1" s="21">
        <v>2025</v>
      </c>
    </row>
    <row r="2" spans="1:5" ht="18.95" customHeight="1" x14ac:dyDescent="0.2">
      <c r="A2" s="190" t="s">
        <v>504</v>
      </c>
      <c r="B2" s="190"/>
      <c r="C2" s="190"/>
      <c r="D2" s="20" t="s">
        <v>499</v>
      </c>
      <c r="E2" s="21" t="s">
        <v>501</v>
      </c>
    </row>
    <row r="3" spans="1:5" ht="18.95" customHeight="1" x14ac:dyDescent="0.2">
      <c r="A3" s="190" t="s">
        <v>597</v>
      </c>
      <c r="B3" s="190"/>
      <c r="C3" s="190"/>
      <c r="D3" s="20" t="s">
        <v>500</v>
      </c>
      <c r="E3" s="21">
        <v>3</v>
      </c>
    </row>
    <row r="4" spans="1:5" ht="18.95" customHeight="1" x14ac:dyDescent="0.2">
      <c r="A4" s="190" t="s">
        <v>516</v>
      </c>
      <c r="B4" s="190"/>
      <c r="C4" s="190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12897287.300000001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0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816437.25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52796134.140000001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1036944.53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1036944.53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  <row r="33" spans="2:6" x14ac:dyDescent="0.2">
      <c r="B33" s="186" t="s">
        <v>598</v>
      </c>
      <c r="C33" s="186"/>
      <c r="D33" s="168"/>
      <c r="E33" s="187" t="s">
        <v>598</v>
      </c>
      <c r="F33" s="187"/>
    </row>
    <row r="34" spans="2:6" x14ac:dyDescent="0.2">
      <c r="B34" s="175" t="s">
        <v>599</v>
      </c>
      <c r="C34" s="175"/>
      <c r="D34" s="168"/>
      <c r="E34" s="176" t="s">
        <v>600</v>
      </c>
      <c r="F34" s="176"/>
    </row>
    <row r="35" spans="2:6" x14ac:dyDescent="0.2">
      <c r="B35" s="175"/>
      <c r="C35" s="175"/>
      <c r="D35" s="168"/>
      <c r="E35" s="176"/>
      <c r="F35" s="176"/>
    </row>
    <row r="36" spans="2:6" x14ac:dyDescent="0.2">
      <c r="B36" s="175"/>
      <c r="C36" s="175"/>
      <c r="D36" s="168"/>
      <c r="E36" s="176"/>
      <c r="F36" s="176"/>
    </row>
  </sheetData>
  <sheetProtection formatCells="0" formatColumns="0" formatRows="0" insertColumns="0" insertRows="0" insertHyperlinks="0" deleteColumns="0" deleteRows="0" sort="0" autoFilter="0" pivotTables="0"/>
  <mergeCells count="8">
    <mergeCell ref="B34:C36"/>
    <mergeCell ref="E34:F36"/>
    <mergeCell ref="B33:C33"/>
    <mergeCell ref="A1:C1"/>
    <mergeCell ref="A2:C2"/>
    <mergeCell ref="A3:C3"/>
    <mergeCell ref="A4:C4"/>
    <mergeCell ref="E33:F33"/>
  </mergeCells>
  <pageMargins left="0.7" right="0.7" top="0.75" bottom="0.75" header="0.3" footer="0.3"/>
  <pageSetup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9"/>
  <sheetViews>
    <sheetView topLeftCell="A124" zoomScaleNormal="100" workbookViewId="0">
      <selection activeCell="B146" sqref="B146:F1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90" t="s">
        <v>596</v>
      </c>
      <c r="B1" s="190"/>
      <c r="C1" s="190"/>
      <c r="D1" s="20" t="s">
        <v>498</v>
      </c>
      <c r="E1" s="21">
        <v>2025</v>
      </c>
    </row>
    <row r="2" spans="1:5" s="28" customFormat="1" ht="18.95" customHeight="1" x14ac:dyDescent="0.25">
      <c r="A2" s="190" t="s">
        <v>505</v>
      </c>
      <c r="B2" s="190"/>
      <c r="C2" s="190"/>
      <c r="D2" s="20" t="s">
        <v>499</v>
      </c>
      <c r="E2" s="21" t="s">
        <v>501</v>
      </c>
    </row>
    <row r="3" spans="1:5" s="28" customFormat="1" ht="18.95" customHeight="1" x14ac:dyDescent="0.25">
      <c r="A3" s="190" t="s">
        <v>597</v>
      </c>
      <c r="B3" s="190"/>
      <c r="C3" s="190"/>
      <c r="D3" s="20" t="s">
        <v>500</v>
      </c>
      <c r="E3" s="21">
        <v>3</v>
      </c>
    </row>
    <row r="4" spans="1:5" s="28" customFormat="1" ht="18.95" customHeight="1" x14ac:dyDescent="0.25">
      <c r="A4" s="190" t="s">
        <v>516</v>
      </c>
      <c r="B4" s="190"/>
      <c r="C4" s="190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-22454.2</v>
      </c>
      <c r="D9" s="147">
        <v>-22454.2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434688.78</v>
      </c>
      <c r="D10" s="147">
        <v>3684482.37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412234.58</v>
      </c>
      <c r="D16" s="148">
        <f>SUM(D9:D15)</f>
        <v>3662028.17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514909.55</v>
      </c>
      <c r="D29" s="148">
        <f>SUM(D30:D37)</f>
        <v>288635.21999999997</v>
      </c>
    </row>
    <row r="30" spans="1:5" x14ac:dyDescent="0.2">
      <c r="A30" s="26">
        <v>1241</v>
      </c>
      <c r="B30" s="22" t="s">
        <v>158</v>
      </c>
      <c r="C30" s="147">
        <v>19343</v>
      </c>
      <c r="D30" s="147">
        <v>35601.769999999997</v>
      </c>
    </row>
    <row r="31" spans="1:5" x14ac:dyDescent="0.2">
      <c r="A31" s="26">
        <v>1242</v>
      </c>
      <c r="B31" s="22" t="s">
        <v>159</v>
      </c>
      <c r="C31" s="147">
        <v>11500</v>
      </c>
      <c r="D31" s="147">
        <v>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409200</v>
      </c>
      <c r="D33" s="147">
        <v>155169.84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74866.55</v>
      </c>
      <c r="D35" s="147">
        <v>97863.61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152289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152289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667198.55000000005</v>
      </c>
      <c r="D44" s="148">
        <f>D21+D29+D38</f>
        <v>288635.21999999997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816437.25</v>
      </c>
      <c r="D48" s="148">
        <v>3846813.29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-2025.86</v>
      </c>
      <c r="D49" s="148">
        <f>D54+D66+D94+D97+D50</f>
        <v>1007297.9600000001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1008065.2400000001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1008065.2400000001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256816.78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747247.54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4000.92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-2025.86</v>
      </c>
      <c r="D97" s="148">
        <f>SUM(D98:D102)</f>
        <v>-767.28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-767.28</v>
      </c>
    </row>
    <row r="100" spans="1:4" x14ac:dyDescent="0.2">
      <c r="A100" s="26">
        <v>2112</v>
      </c>
      <c r="B100" s="22" t="s">
        <v>525</v>
      </c>
      <c r="C100" s="147">
        <v>-2025.86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-3250337.41</v>
      </c>
      <c r="D106" s="151">
        <f>+D107+D129</f>
        <v>308977.65000000002</v>
      </c>
    </row>
    <row r="107" spans="1:4" x14ac:dyDescent="0.2">
      <c r="A107" s="96">
        <v>4300</v>
      </c>
      <c r="B107" s="100" t="s">
        <v>590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528</v>
      </c>
      <c r="C129" s="148">
        <f>SUM(C130:C138)</f>
        <v>-3250337.41</v>
      </c>
      <c r="D129" s="148">
        <f>SUM(D130:D138)</f>
        <v>308977.65000000002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-3250337.41</v>
      </c>
      <c r="D136" s="147">
        <v>308977.65000000002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4064748.8000000003</v>
      </c>
      <c r="D139" s="148">
        <f>D48+D49-D103-D106</f>
        <v>4545133.5999999996</v>
      </c>
    </row>
    <row r="141" spans="1:4" x14ac:dyDescent="0.2">
      <c r="B141" s="22" t="s">
        <v>518</v>
      </c>
    </row>
    <row r="146" spans="2:6" x14ac:dyDescent="0.2">
      <c r="B146" s="186" t="s">
        <v>598</v>
      </c>
      <c r="C146" s="186"/>
      <c r="D146" s="170"/>
      <c r="E146" s="187" t="s">
        <v>598</v>
      </c>
      <c r="F146" s="187"/>
    </row>
    <row r="147" spans="2:6" x14ac:dyDescent="0.2">
      <c r="B147" s="175" t="s">
        <v>599</v>
      </c>
      <c r="C147" s="175"/>
      <c r="D147" s="170"/>
      <c r="E147" s="176" t="s">
        <v>600</v>
      </c>
      <c r="F147" s="176"/>
    </row>
    <row r="148" spans="2:6" x14ac:dyDescent="0.2">
      <c r="B148" s="175"/>
      <c r="C148" s="175"/>
      <c r="D148" s="170"/>
      <c r="E148" s="176"/>
      <c r="F148" s="176"/>
    </row>
    <row r="149" spans="2:6" x14ac:dyDescent="0.2">
      <c r="B149" s="175"/>
      <c r="C149" s="175"/>
      <c r="D149" s="170"/>
      <c r="E149" s="176"/>
      <c r="F149" s="176"/>
    </row>
  </sheetData>
  <sheetProtection formatCells="0" formatColumns="0" formatRows="0" insertColumns="0" insertRows="0" insertHyperlinks="0" deleteColumns="0" deleteRows="0" sort="0" autoFilter="0" pivotTables="0"/>
  <mergeCells count="8">
    <mergeCell ref="B147:C149"/>
    <mergeCell ref="E147:F149"/>
    <mergeCell ref="B146:C146"/>
    <mergeCell ref="A1:C1"/>
    <mergeCell ref="A2:C2"/>
    <mergeCell ref="A3:C3"/>
    <mergeCell ref="A4:C4"/>
    <mergeCell ref="E146:F146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workbookViewId="0">
      <selection activeCell="B28" sqref="B28:D31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91" t="s">
        <v>596</v>
      </c>
      <c r="B1" s="192"/>
      <c r="C1" s="193"/>
    </row>
    <row r="2" spans="1:3" s="29" customFormat="1" ht="18" customHeight="1" x14ac:dyDescent="0.25">
      <c r="A2" s="194" t="s">
        <v>506</v>
      </c>
      <c r="B2" s="195"/>
      <c r="C2" s="196"/>
    </row>
    <row r="3" spans="1:3" s="29" customFormat="1" ht="18" customHeight="1" x14ac:dyDescent="0.25">
      <c r="A3" s="194" t="s">
        <v>597</v>
      </c>
      <c r="B3" s="195"/>
      <c r="C3" s="196"/>
    </row>
    <row r="4" spans="1:3" s="31" customFormat="1" ht="18" customHeight="1" x14ac:dyDescent="0.2">
      <c r="A4" s="197" t="s">
        <v>507</v>
      </c>
      <c r="B4" s="198"/>
      <c r="C4" s="199"/>
    </row>
    <row r="5" spans="1:3" s="31" customFormat="1" ht="18" customHeight="1" x14ac:dyDescent="0.2">
      <c r="A5" s="200" t="s">
        <v>406</v>
      </c>
      <c r="B5" s="201"/>
      <c r="C5" s="129">
        <v>2025</v>
      </c>
    </row>
    <row r="6" spans="1:3" x14ac:dyDescent="0.2">
      <c r="A6" s="45" t="s">
        <v>435</v>
      </c>
      <c r="B6" s="45"/>
      <c r="C6" s="88">
        <v>34450662.899999999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6" x14ac:dyDescent="0.2">
      <c r="A17" s="56">
        <v>3.1</v>
      </c>
      <c r="B17" s="50" t="s">
        <v>446</v>
      </c>
      <c r="C17" s="90">
        <v>0</v>
      </c>
    </row>
    <row r="18" spans="1:6" x14ac:dyDescent="0.2">
      <c r="A18" s="57">
        <v>3.2</v>
      </c>
      <c r="B18" s="50" t="s">
        <v>444</v>
      </c>
      <c r="C18" s="90">
        <v>0</v>
      </c>
    </row>
    <row r="19" spans="1:6" x14ac:dyDescent="0.2">
      <c r="A19" s="57">
        <v>3.3</v>
      </c>
      <c r="B19" s="52" t="s">
        <v>445</v>
      </c>
      <c r="C19" s="91">
        <v>0</v>
      </c>
    </row>
    <row r="20" spans="1:6" x14ac:dyDescent="0.2">
      <c r="A20" s="46"/>
      <c r="B20" s="58"/>
      <c r="C20" s="59"/>
    </row>
    <row r="21" spans="1:6" x14ac:dyDescent="0.2">
      <c r="A21" s="60" t="s">
        <v>543</v>
      </c>
      <c r="B21" s="60"/>
      <c r="C21" s="88">
        <f>C6+C8-C16</f>
        <v>34450662.899999999</v>
      </c>
    </row>
    <row r="23" spans="1:6" x14ac:dyDescent="0.2">
      <c r="B23" s="30" t="s">
        <v>518</v>
      </c>
    </row>
    <row r="27" spans="1:6" x14ac:dyDescent="0.2">
      <c r="B27" s="169"/>
      <c r="C27" s="169"/>
      <c r="D27" s="169"/>
      <c r="E27" s="169"/>
      <c r="F27" s="169"/>
    </row>
    <row r="28" spans="1:6" x14ac:dyDescent="0.2">
      <c r="B28" s="171" t="s">
        <v>598</v>
      </c>
      <c r="C28" s="187" t="s">
        <v>598</v>
      </c>
      <c r="D28" s="187"/>
    </row>
    <row r="29" spans="1:6" ht="15.75" customHeight="1" x14ac:dyDescent="0.2">
      <c r="B29" s="172" t="s">
        <v>599</v>
      </c>
      <c r="C29" s="176" t="s">
        <v>600</v>
      </c>
      <c r="D29" s="176"/>
    </row>
    <row r="30" spans="1:6" x14ac:dyDescent="0.2">
      <c r="B30" s="165"/>
      <c r="C30" s="176"/>
      <c r="D30" s="176"/>
    </row>
    <row r="31" spans="1:6" x14ac:dyDescent="0.2">
      <c r="B31" s="165"/>
      <c r="C31" s="176"/>
      <c r="D31" s="176"/>
    </row>
  </sheetData>
  <mergeCells count="7">
    <mergeCell ref="C28:D28"/>
    <mergeCell ref="C29:D31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showGridLines="0" topLeftCell="A25" workbookViewId="0">
      <selection activeCell="B45" sqref="B45:G49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202" t="s">
        <v>596</v>
      </c>
      <c r="B1" s="203"/>
      <c r="C1" s="204"/>
    </row>
    <row r="2" spans="1:3" s="32" customFormat="1" ht="18.95" customHeight="1" x14ac:dyDescent="0.25">
      <c r="A2" s="205" t="s">
        <v>508</v>
      </c>
      <c r="B2" s="206"/>
      <c r="C2" s="207"/>
    </row>
    <row r="3" spans="1:3" s="32" customFormat="1" ht="18.95" customHeight="1" x14ac:dyDescent="0.25">
      <c r="A3" s="205" t="s">
        <v>597</v>
      </c>
      <c r="B3" s="206"/>
      <c r="C3" s="207"/>
    </row>
    <row r="4" spans="1:3" x14ac:dyDescent="0.2">
      <c r="A4" s="197" t="s">
        <v>507</v>
      </c>
      <c r="B4" s="198"/>
      <c r="C4" s="199"/>
    </row>
    <row r="5" spans="1:3" ht="22.35" customHeight="1" x14ac:dyDescent="0.2">
      <c r="A5" s="208" t="s">
        <v>406</v>
      </c>
      <c r="B5" s="209"/>
      <c r="C5" s="129">
        <v>2025</v>
      </c>
    </row>
    <row r="6" spans="1:3" x14ac:dyDescent="0.2">
      <c r="A6" s="70" t="s">
        <v>448</v>
      </c>
      <c r="B6" s="45"/>
      <c r="C6" s="92">
        <v>34301424.200000003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667198.55000000005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19343</v>
      </c>
    </row>
    <row r="12" spans="1:3" x14ac:dyDescent="0.2">
      <c r="A12" s="76">
        <v>2.4</v>
      </c>
      <c r="B12" s="63" t="s">
        <v>159</v>
      </c>
      <c r="C12" s="93">
        <v>11500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409200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74866.55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152289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6" x14ac:dyDescent="0.2">
      <c r="A33" s="76" t="s">
        <v>471</v>
      </c>
      <c r="B33" s="63" t="s">
        <v>40</v>
      </c>
      <c r="C33" s="93">
        <v>0</v>
      </c>
    </row>
    <row r="34" spans="1:6" x14ac:dyDescent="0.2">
      <c r="A34" s="76" t="s">
        <v>472</v>
      </c>
      <c r="B34" s="63" t="s">
        <v>368</v>
      </c>
      <c r="C34" s="93">
        <v>0</v>
      </c>
    </row>
    <row r="35" spans="1:6" x14ac:dyDescent="0.2">
      <c r="A35" s="76" t="s">
        <v>473</v>
      </c>
      <c r="B35" s="63" t="s">
        <v>374</v>
      </c>
      <c r="C35" s="93">
        <v>0</v>
      </c>
    </row>
    <row r="36" spans="1:6" x14ac:dyDescent="0.2">
      <c r="A36" s="76" t="s">
        <v>474</v>
      </c>
      <c r="B36" s="63" t="s">
        <v>382</v>
      </c>
      <c r="C36" s="93">
        <v>0</v>
      </c>
    </row>
    <row r="37" spans="1:6" x14ac:dyDescent="0.2">
      <c r="A37" s="76" t="s">
        <v>545</v>
      </c>
      <c r="B37" s="63" t="s">
        <v>593</v>
      </c>
      <c r="C37" s="93">
        <v>0</v>
      </c>
    </row>
    <row r="38" spans="1:6" x14ac:dyDescent="0.2">
      <c r="A38" s="76" t="s">
        <v>546</v>
      </c>
      <c r="B38" s="71" t="s">
        <v>475</v>
      </c>
      <c r="C38" s="95">
        <v>0</v>
      </c>
    </row>
    <row r="39" spans="1:6" x14ac:dyDescent="0.2">
      <c r="A39" s="64"/>
      <c r="B39" s="67"/>
      <c r="C39" s="68"/>
    </row>
    <row r="40" spans="1:6" x14ac:dyDescent="0.2">
      <c r="A40" s="69" t="s">
        <v>544</v>
      </c>
      <c r="B40" s="45"/>
      <c r="C40" s="88">
        <f>C6-C8+C31</f>
        <v>33634225.650000006</v>
      </c>
    </row>
    <row r="42" spans="1:6" x14ac:dyDescent="0.2">
      <c r="B42" s="30" t="s">
        <v>518</v>
      </c>
    </row>
    <row r="46" spans="1:6" x14ac:dyDescent="0.2">
      <c r="B46" s="186" t="s">
        <v>598</v>
      </c>
      <c r="C46" s="186"/>
      <c r="D46" s="174"/>
      <c r="E46" s="187" t="s">
        <v>598</v>
      </c>
      <c r="F46" s="187"/>
    </row>
    <row r="47" spans="1:6" x14ac:dyDescent="0.2">
      <c r="B47" s="175" t="s">
        <v>599</v>
      </c>
      <c r="C47" s="175"/>
      <c r="D47" s="174"/>
      <c r="E47" s="176" t="s">
        <v>600</v>
      </c>
      <c r="F47" s="176"/>
    </row>
    <row r="48" spans="1:6" x14ac:dyDescent="0.2">
      <c r="B48" s="175"/>
      <c r="C48" s="175"/>
      <c r="D48" s="174"/>
      <c r="E48" s="176"/>
      <c r="F48" s="176"/>
    </row>
    <row r="49" spans="2:6" x14ac:dyDescent="0.2">
      <c r="B49" s="175"/>
      <c r="C49" s="175"/>
      <c r="D49" s="174"/>
      <c r="E49" s="176"/>
      <c r="F49" s="176"/>
    </row>
  </sheetData>
  <mergeCells count="9">
    <mergeCell ref="B46:C46"/>
    <mergeCell ref="E46:F46"/>
    <mergeCell ref="B47:C49"/>
    <mergeCell ref="E47:F49"/>
    <mergeCell ref="A1:C1"/>
    <mergeCell ref="A2:C2"/>
    <mergeCell ref="A3:C3"/>
    <mergeCell ref="A4:C4"/>
    <mergeCell ref="A5:B5"/>
  </mergeCells>
  <pageMargins left="0.7" right="0.7" top="0.75" bottom="0.75" header="0.3" footer="0.3"/>
  <pageSetup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topLeftCell="A45" zoomScaleNormal="100" workbookViewId="0">
      <selection activeCell="B62" sqref="B62:F65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90" t="s">
        <v>596</v>
      </c>
      <c r="B1" s="211"/>
      <c r="C1" s="211"/>
      <c r="D1" s="211"/>
      <c r="E1" s="211"/>
      <c r="F1" s="211"/>
      <c r="G1" s="20" t="s">
        <v>498</v>
      </c>
      <c r="H1" s="21">
        <v>2025</v>
      </c>
    </row>
    <row r="2" spans="1:10" ht="18.95" customHeight="1" x14ac:dyDescent="0.2">
      <c r="A2" s="190" t="s">
        <v>509</v>
      </c>
      <c r="B2" s="211"/>
      <c r="C2" s="211"/>
      <c r="D2" s="211"/>
      <c r="E2" s="211"/>
      <c r="F2" s="211"/>
      <c r="G2" s="20" t="s">
        <v>499</v>
      </c>
      <c r="H2" s="21" t="s">
        <v>501</v>
      </c>
    </row>
    <row r="3" spans="1:10" ht="18.95" customHeight="1" x14ac:dyDescent="0.2">
      <c r="A3" s="212" t="s">
        <v>597</v>
      </c>
      <c r="B3" s="213"/>
      <c r="C3" s="213"/>
      <c r="D3" s="213"/>
      <c r="E3" s="213"/>
      <c r="F3" s="213"/>
      <c r="G3" s="20" t="s">
        <v>500</v>
      </c>
      <c r="H3" s="21">
        <v>3</v>
      </c>
    </row>
    <row r="4" spans="1:10" x14ac:dyDescent="0.2">
      <c r="A4" s="212" t="str">
        <f>'Notas a los Edos Financieros'!A4</f>
        <v>(Cifras en Pesos)</v>
      </c>
      <c r="B4" s="213"/>
      <c r="C4" s="213"/>
      <c r="D4" s="213"/>
      <c r="E4" s="213"/>
      <c r="F4" s="213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10" t="s">
        <v>547</v>
      </c>
      <c r="C39" s="210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49495898.689999998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-16483573.789999999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1438338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5754849.5499999998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-40205512.450000003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210" t="s">
        <v>548</v>
      </c>
      <c r="C48" s="210"/>
    </row>
    <row r="49" spans="1:6" x14ac:dyDescent="0.2">
      <c r="B49" s="131" t="s">
        <v>406</v>
      </c>
      <c r="C49" s="130">
        <f>H1</f>
        <v>2025</v>
      </c>
    </row>
    <row r="50" spans="1:6" x14ac:dyDescent="0.2">
      <c r="A50" s="22">
        <v>8210</v>
      </c>
      <c r="B50" s="103" t="s">
        <v>47</v>
      </c>
      <c r="C50" s="161">
        <v>-49495898.689999998</v>
      </c>
    </row>
    <row r="51" spans="1:6" x14ac:dyDescent="0.2">
      <c r="A51" s="22">
        <v>8220</v>
      </c>
      <c r="B51" s="103" t="s">
        <v>46</v>
      </c>
      <c r="C51" s="161">
        <v>10285130.710000001</v>
      </c>
    </row>
    <row r="52" spans="1:6" x14ac:dyDescent="0.2">
      <c r="A52" s="22">
        <v>8230</v>
      </c>
      <c r="B52" s="103" t="s">
        <v>594</v>
      </c>
      <c r="C52" s="161">
        <v>-5031155</v>
      </c>
    </row>
    <row r="53" spans="1:6" x14ac:dyDescent="0.2">
      <c r="A53" s="22">
        <v>8240</v>
      </c>
      <c r="B53" s="103" t="s">
        <v>45</v>
      </c>
      <c r="C53" s="161">
        <v>9940498.7799999993</v>
      </c>
    </row>
    <row r="54" spans="1:6" x14ac:dyDescent="0.2">
      <c r="A54" s="22">
        <v>8250</v>
      </c>
      <c r="B54" s="103" t="s">
        <v>44</v>
      </c>
      <c r="C54" s="161">
        <v>0</v>
      </c>
    </row>
    <row r="55" spans="1:6" x14ac:dyDescent="0.2">
      <c r="A55" s="22">
        <v>8260</v>
      </c>
      <c r="B55" s="103" t="s">
        <v>43</v>
      </c>
      <c r="C55" s="161">
        <v>-8824.02</v>
      </c>
    </row>
    <row r="56" spans="1:6" x14ac:dyDescent="0.2">
      <c r="A56" s="22">
        <v>8270</v>
      </c>
      <c r="B56" s="103" t="s">
        <v>42</v>
      </c>
      <c r="C56" s="161">
        <v>34310248.219999999</v>
      </c>
    </row>
    <row r="58" spans="1:6" ht="15" x14ac:dyDescent="0.25">
      <c r="B58" s="163" t="s">
        <v>518</v>
      </c>
      <c r="C58" s="162"/>
      <c r="D58" s="162"/>
      <c r="E58" s="162"/>
      <c r="F58" s="162"/>
    </row>
    <row r="62" spans="1:6" x14ac:dyDescent="0.2">
      <c r="B62" s="186" t="s">
        <v>598</v>
      </c>
      <c r="C62" s="186"/>
      <c r="D62" s="164"/>
      <c r="E62" s="187" t="s">
        <v>598</v>
      </c>
      <c r="F62" s="187"/>
    </row>
    <row r="63" spans="1:6" x14ac:dyDescent="0.2">
      <c r="B63" s="175" t="s">
        <v>599</v>
      </c>
      <c r="C63" s="175"/>
      <c r="D63" s="164"/>
      <c r="E63" s="176" t="s">
        <v>600</v>
      </c>
      <c r="F63" s="176"/>
    </row>
    <row r="64" spans="1:6" x14ac:dyDescent="0.2">
      <c r="B64" s="175"/>
      <c r="C64" s="175"/>
      <c r="D64" s="164"/>
      <c r="E64" s="176"/>
      <c r="F64" s="176"/>
    </row>
    <row r="65" spans="2:6" x14ac:dyDescent="0.2">
      <c r="B65" s="175"/>
      <c r="C65" s="175"/>
      <c r="D65" s="164"/>
      <c r="E65" s="176"/>
      <c r="F65" s="176"/>
    </row>
  </sheetData>
  <sheetProtection formatCells="0" formatColumns="0" formatRows="0" insertColumns="0" insertRows="0" insertHyperlinks="0" deleteColumns="0" deleteRows="0" sort="0" autoFilter="0" pivotTables="0"/>
  <mergeCells count="10">
    <mergeCell ref="A1:F1"/>
    <mergeCell ref="A2:F2"/>
    <mergeCell ref="A3:F3"/>
    <mergeCell ref="B39:C39"/>
    <mergeCell ref="A4:F4"/>
    <mergeCell ref="B62:C62"/>
    <mergeCell ref="E62:F62"/>
    <mergeCell ref="B63:C65"/>
    <mergeCell ref="E63:F65"/>
    <mergeCell ref="B48:C48"/>
  </mergeCells>
  <pageMargins left="0.7" right="0.7" top="0.75" bottom="0.75" header="0.3" footer="0.3"/>
  <pageSetup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PC1</cp:lastModifiedBy>
  <cp:lastPrinted>2025-10-15T16:35:13Z</cp:lastPrinted>
  <dcterms:created xsi:type="dcterms:W3CDTF">2012-12-11T20:36:24Z</dcterms:created>
  <dcterms:modified xsi:type="dcterms:W3CDTF">2025-10-23T18:16:37Z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