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1TRIM 2026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<sst xmlns="http://schemas.openxmlformats.org/spreadsheetml/2006/main" count="902" uniqueCount="603">
  <si>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</si>
  <si>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</si>
  <si>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</si>
  <si>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</si>
  <si>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</si>
  <si>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</si>
  <si>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</si>
  <si>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</si>
  <si>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</si>
  <si>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</si>
  <si>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</si>
  <si>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</si>
  <si>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</si>
  <si>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</si>
  <si>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</si>
  <si>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</si>
  <si>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</si>
  <si>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</si>
  <si>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</si>
  <si>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</si>
  <si>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</si>
  <si>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</si>
  <si>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</si>
  <si>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</si>
  <si>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</si>
  <si>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</si>
  <si>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</si>
  <si>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</si>
  <si>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</si>
  <si>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</si>
  <si>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</si>
  <si>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</si>
  <si>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</si>
  <si>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</si>
  <si>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</si>
  <si>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</si>
  <si>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</si>
  <si>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</si>
  <si>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</si>
  <si>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</si>
  <si>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</si>
  <si>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</si>
  <si>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</si>
  <si>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</si>
  <si>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</si>
  <si>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</si>
  <si>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</si>
  <si>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</si>
  <si>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</si>
  <si>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</si>
  <si>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</si>
  <si>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</si>
  <si>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</si>
  <si>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</si>
  <si>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</si>
  <si>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</si>
  <si>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</si>
  <si>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</si>
  <si>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</si>
  <si>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</si>
  <si>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</si>
  <si>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</si>
  <si>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</si>
  <si>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</si>
  <si>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</si>
  <si>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</si>
  <si>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</si>
  <si>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</si>
  <si>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</si>
  <si>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</si>
  <si>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</si>
  <si>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</si>
  <si>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</si>
  <si>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</si>
  <si>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</si>
  <si>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</si>
  <si>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</si>
  <si>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</si>
  <si>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</si>
  <si>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</si>
  <si>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</si>
  <si>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</si>
  <si>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</si>
  <si>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</si>
  <si>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</si>
  <si>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</si>
  <si>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</si>
  <si>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</si>
  <si>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</si>
  <si>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</si>
  <si>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</si>
  <si>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</si>
  <si>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</si>
  <si>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</si>
  <si>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</si>
  <si>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</si>
  <si>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</si>
  <si>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</si>
  <si>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</si>
  <si>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</si>
  <si>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</si>
  <si>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</si>
  <si>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</si>
  <si>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</si>
  <si>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</si>
  <si>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</si>
  <si>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</si>
  <si>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</si>
  <si>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</si>
  <si>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</si>
  <si>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</si>
  <si>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</si>
  <si>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</si>
  <si>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</si>
  <si>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</si>
  <si>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</si>
  <si>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</si>
  <si>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</si>
  <si>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</si>
  <si>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</si>
  <si>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</si>
  <si>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</si>
  <si>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</si>
  <si>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</si>
  <si>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</si>
  <si>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</si>
  <si>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</si>
  <si>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</si>
  <si>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</si>
  <si>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</si>
  <si>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</si>
  <si>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</si>
  <si>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</si>
  <si>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</si>
  <si>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</si>
  <si>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</si>
  <si>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</si>
  <si>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</si>
  <si>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</si>
  <si>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</si>
  <si>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</si>
  <si>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</si>
  <si>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</si>
  <si>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</si>
  <si>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</si>
  <si>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</si>
  <si>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</si>
  <si>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</si>
  <si>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</si>
  <si>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</si>
  <si>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</si>
  <si>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</si>
  <si>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</si>
  <si>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</si>
  <si>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</si>
  <si>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</si>
  <si>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</si>
  <si>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</si>
  <si>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</si>
  <si>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</si>
  <si>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</si>
  <si>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</si>
  <si>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</si>
  <si>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</si>
  <si>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</si>
  <si>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</si>
  <si>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</si>
  <si>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</si>
  <si>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</si>
  <si>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</si>
  <si>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</si>
  <si>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</si>
  <si>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</si>
  <si>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</si>
  <si>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</si>
  <si>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</si>
  <si>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</si>
  <si>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</si>
  <si>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</si>
  <si>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</si>
  <si>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</si>
  <si>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</si>
  <si>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</si>
  <si>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</si>
  <si>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</si>
  <si>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</si>
  <si>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</si>
  <si>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</si>
  <si>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</si>
  <si>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</si>
  <si>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</si>
  <si>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</si>
  <si>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</si>
  <si>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</si>
  <si>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</si>
  <si>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</si>
  <si>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</si>
  <si>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</si>
  <si>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</si>
  <si>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</si>
  <si>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</si>
  <si>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</si>
  <si>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</si>
  <si>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</si>
  <si>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</si>
  <si>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</si>
  <si>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</si>
  <si>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</si>
  <si>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</si>
  <si>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</si>
  <si>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</si>
  <si>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</si>
  <si>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</si>
  <si>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</si>
  <si>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</si>
  <si>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</si>
  <si>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</si>
  <si>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</si>
  <si>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</si>
  <si>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</si>
  <si>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</si>
  <si>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</si>
  <si>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</si>
  <si>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</si>
  <si>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</si>
  <si>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</si>
  <si>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</si>
  <si>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</si>
  <si>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</si>
  <si>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</si>
  <si>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</si>
  <si>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</si>
  <si>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</si>
  <si>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</si>
  <si>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</si>
  <si>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</si>
  <si>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</si>
  <si>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</si>
  <si>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</si>
  <si>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</si>
  <si>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</si>
  <si>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</si>
  <si>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</si>
  <si>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</si>
  <si>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</si>
  <si>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</si>
  <si>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</si>
  <si>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</si>
  <si>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</si>
  <si>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</si>
  <si>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</si>
  <si>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</si>
  <si>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</si>
  <si>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</si>
  <si>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</si>
  <si>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</si>
  <si>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</si>
  <si>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</si>
  <si>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</si>
  <si>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</si>
  <si>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</si>
  <si>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</si>
  <si>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</si>
  <si>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</si>
  <si>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</si>
  <si>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</si>
  <si>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</si>
  <si>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</si>
  <si>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</si>
  <si>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</si>
  <si>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</si>
  <si>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</si>
  <si>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</si>
  <si>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</si>
  <si>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</si>
  <si>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</si>
  <si>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</si>
  <si>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</si>
  <si>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</si>
  <si>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</si>
  <si>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</si>
  <si>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</si>
  <si>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</si>
  <si>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</si>
  <si>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</si>
  <si>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</si>
  <si>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</si>
  <si>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</si>
  <si>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</si>
  <si>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</si>
  <si>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</si>
  <si>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</si>
  <si>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</si>
  <si>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</si>
  <si>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</si>
  <si>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</si>
  <si>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</si>
  <si>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</si>
  <si>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</si>
  <si>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</si>
  <si>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</si>
  <si>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</si>
  <si>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</si>
  <si>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</si>
  <si>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</si>
  <si>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</si>
  <si>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</si>
  <si>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</si>
  <si>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</si>
  <si>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</si>
  <si>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</si>
  <si>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</si>
  <si>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</si>
  <si>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</si>
  <si>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</si>
  <si>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</si>
  <si>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</si>
  <si>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</si>
  <si>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</si>
  <si>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</si>
  <si>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</si>
  <si>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</si>
  <si>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</si>
  <si>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</si>
  <si>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</si>
  <si>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</si>
  <si>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</si>
  <si>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</si>
  <si>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</si>
  <si>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</si>
  <si>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</si>
  <si>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</si>
  <si>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</si>
  <si>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</si>
  <si>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</si>
  <si>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</si>
  <si>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</si>
  <si>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</si>
  <si>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</si>
  <si>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</si>
  <si>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</si>
  <si>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</si>
  <si>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</si>
  <si>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</si>
  <si>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</si>
  <si>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</si>
  <si>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</si>
  <si>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</si>
  <si>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</si>
  <si>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</si>
  <si>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</si>
  <si>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</si>
  <si>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</si>
  <si>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</si>
  <si>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</si>
  <si>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</si>
  <si>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</si>
  <si>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</si>
  <si>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</si>
  <si>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</si>
  <si>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</si>
  <si>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</si>
  <si>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</si>
  <si>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</si>
  <si>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</si>
  <si>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</si>
  <si>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</si>
  <si>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</si>
  <si>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</si>
  <si>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</si>
  <si>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</si>
  <si>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</si>
  <si>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</si>
  <si>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</si>
  <si>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</si>
  <si>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</si>
  <si>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</si>
  <si>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</si>
  <si>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</si>
  <si>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</si>
  <si>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</si>
  <si>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</si>
  <si>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</si>
  <si>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</si>
  <si>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</si>
  <si>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</si>
  <si>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</si>
  <si>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</si>
  <si>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</si>
  <si>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</si>
  <si>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</si>
  <si>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</si>
  <si>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</si>
  <si>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</si>
  <si>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</si>
  <si>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</si>
  <si>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</si>
  <si>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</si>
  <si>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</si>
  <si>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</si>
  <si>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</si>
  <si>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</si>
  <si>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</si>
  <si>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</si>
  <si>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</si>
  <si>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</si>
  <si>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</si>
  <si>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</si>
  <si>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</si>
  <si>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</si>
  <si>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</si>
  <si>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</si>
  <si>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</si>
  <si>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</si>
  <si>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</si>
  <si>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</si>
  <si>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</si>
  <si>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</si>
  <si>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</si>
  <si>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</si>
  <si>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</si>
  <si>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</si>
  <si>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</si>
  <si>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</si>
  <si>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</si>
  <si>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</si>
  <si>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</si>
  <si>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</si>
  <si>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</si>
  <si>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</si>
  <si>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</si>
  <si>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</si>
  <si>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</si>
  <si>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</si>
  <si>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</si>
  <si>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</si>
  <si>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</si>
  <si>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</si>
  <si>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</si>
  <si>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</si>
  <si>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</si>
  <si>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</si>
  <si>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</si>
  <si>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</si>
  <si>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</si>
  <si>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</si>
  <si>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</si>
  <si>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</si>
  <si>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</si>
  <si>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</si>
  <si>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</si>
  <si>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</si>
  <si>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</si>
  <si>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</si>
  <si>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</si>
  <si>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</si>
  <si>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</si>
  <si>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</si>
  <si>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</si>
  <si>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</si>
  <si>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</si>
  <si>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</si>
  <si>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</si>
  <si>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</si>
  <si>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</si>
  <si>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</si>
  <si>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</si>
  <si>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</si>
  <si>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</si>
  <si>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</si>
  <si>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</si>
  <si>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</si>
  <si>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</si>
  <si>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</si>
  <si>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</si>
  <si>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</si>
  <si>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</si>
  <si>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</si>
  <si>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</si>
  <si>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</si>
  <si>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</si>
  <si>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</si>
  <si>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</si>
  <si>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</si>
  <si>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</si>
  <si>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</si>
  <si>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</si>
  <si>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</si>
  <si>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</si>
  <si>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</si>
  <si>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</si>
  <si>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</si>
  <si>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</si>
  <si>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</si>
  <si>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</si>
  <si>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</si>
  <si>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</si>
  <si>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</si>
  <si>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</si>
  <si>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</si>
  <si>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</si>
  <si>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</si>
  <si>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</si>
  <si>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</si>
  <si>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</si>
  <si>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</si>
  <si>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</si>
  <si>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</si>
  <si>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</si>
  <si>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</si>
  <si>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</si>
  <si>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</si>
  <si>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</si>
  <si>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</si>
  <si>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</si>
  <si>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</si>
  <si>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</si>
  <si>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</si>
  <si>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</si>
  <si>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</si>
  <si>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</si>
  <si>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</si>
  <si>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</si>
  <si>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</si>
  <si>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</si>
  <si>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</si>
  <si>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</si>
  <si>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</si>
  <si>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</si>
  <si>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</si>
  <si>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</si>
  <si>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</si>
  <si>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</si>
  <si>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</si>
  <si>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</si>
  <si>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</si>
  <si>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</si>
  <si>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</si>
  <si>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</si>
  <si>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</si>
  <si>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</si>
  <si>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</si>
  <si>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</si>
  <si>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</si>
  <si>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</si>
  <si>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</si>
  <si>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</si>
  <si>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</si>
  <si>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</si>
  <si>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</si>
  <si>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</si>
  <si>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</si>
  <si>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</si>
  <si>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</si>
  <si>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</si>
  <si>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</si>
  <si>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</si>
  <si>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</si>
  <si>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</si>
  <si>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</si>
  <si>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</si>
  <si>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</si>
  <si>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</si>
  <si>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</si>
  <si>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</si>
  <si>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</si>
  <si>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</si>
  <si>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</si>
  <si>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</si>
  <si>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</si>
  <si>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</si>
  <si>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</si>
  <si>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</si>
  <si>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</si>
  <si>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</si>
  <si>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</si>
  <si>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</si>
  <si>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</si>
  <si>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</si>
  <si>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</si>
  <si>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</si>
  <si>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</si>
  <si>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</si>
  <si>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</si>
  <si>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</si>
  <si>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</si>
  <si>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</si>
  <si>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</si>
  <si>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</si>
  <si>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</si>
  <si>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</si>
  <si>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</si>
  <si>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</si>
  <si>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</si>
  <si>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</si>
  <si>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</si>
  <si>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COMITÉ MUNICIPAL DE AGUA POTABLE Y ALCANTARILLADO DE JUVENTINO ROSAS</t>
  </si>
  <si>
    <t>Del 1 de Enero al 31 de Marzo de 2026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</si>
  <si>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</si>
  <si>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</si>
  <si>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</si>
  <si>
    <t xml:space="preserve">                                  ________________________________________</t>
  </si>
  <si>
    <t xml:space="preserve">                                       CP. JAVIER BELMAN OLIVARES
                                       PRESIDENTE DEL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</si>
</sst>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8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79" applyFont="1" applyFill="1" applyBorder="1" applyAlignment="1" applyProtection="1">
      <alignment horizontal="center" vertical="center" wrapText="1"/>
      <protection locked="0"/>
    </xf>
    <xf numFmtId="0" fontId="5" fillId="0" borderId="0" xfId="79" applyFont="1" applyFill="1" applyBorder="1" applyAlignment="1" applyProtection="1">
      <alignment horizontal="center" vertical="center"/>
      <protection locked="0"/>
    </xf>
    <xf numFmtId="0" fontId="5" fillId="0" borderId="0" xfId="20" applyAlignment="1">
      <alignment horizontal="center"/>
    </xf>
  </cellXfs>
  <cellStyles count="83">
    <cellStyle name="Euro" xfId="21"/>
    <cellStyle name="Hipervínculo" xfId="11" builtinId="8"/>
    <cellStyle name="Millares" xfId="18" builtinId="3"/>
    <cellStyle name="Millares 2" xfId="1"/>
    <cellStyle name="Millares 2 10" xfId="22"/>
    <cellStyle name="Millares 2 2" xfId="15"/>
    <cellStyle name="Millares 2 2 2" xfId="75"/>
    <cellStyle name="Millares 2 2 3" xfId="65"/>
    <cellStyle name="Millares 2 2 4" xfId="55"/>
    <cellStyle name="Millares 2 2 5" xfId="45"/>
    <cellStyle name="Millares 2 2 6" xfId="35"/>
    <cellStyle name="Millares 2 2 7" xfId="23"/>
    <cellStyle name="Millares 2 3" xfId="16"/>
    <cellStyle name="Millares 2 3 2" xfId="76"/>
    <cellStyle name="Millares 2 3 3" xfId="66"/>
    <cellStyle name="Millares 2 3 4" xfId="56"/>
    <cellStyle name="Millares 2 3 5" xfId="46"/>
    <cellStyle name="Millares 2 3 6" xfId="36"/>
    <cellStyle name="Millares 2 3 7" xfId="24"/>
    <cellStyle name="Millares 2 4" xfId="33"/>
    <cellStyle name="Millares 2 4 2" xfId="82"/>
    <cellStyle name="Millares 2 4 3" xfId="73"/>
    <cellStyle name="Millares 2 4 4" xfId="63"/>
    <cellStyle name="Millares 2 4 5" xfId="53"/>
    <cellStyle name="Millares 2 4 6" xfId="43"/>
    <cellStyle name="Millares 2 5" xfId="74"/>
    <cellStyle name="Millares 2 6" xfId="64"/>
    <cellStyle name="Millares 2 7" xfId="54"/>
    <cellStyle name="Millares 2 8" xfId="44"/>
    <cellStyle name="Millares 2 9" xfId="34"/>
    <cellStyle name="Millares 3" xfId="19"/>
    <cellStyle name="Millares 3 2" xfId="77"/>
    <cellStyle name="Millares 3 3" xfId="67"/>
    <cellStyle name="Millares 3 4" xfId="57"/>
    <cellStyle name="Millares 3 5" xfId="47"/>
    <cellStyle name="Millares 3 6" xfId="37"/>
    <cellStyle name="Millares 3 7" xfId="25"/>
    <cellStyle name="Millares 4" xfId="17"/>
    <cellStyle name="Moneda 2" xfId="26"/>
    <cellStyle name="Moneda 2 2" xfId="78"/>
    <cellStyle name="Moneda 2 3" xfId="68"/>
    <cellStyle name="Moneda 2 4" xfId="58"/>
    <cellStyle name="Moneda 2 5" xfId="48"/>
    <cellStyle name="Moneda 2 6" xfId="38"/>
    <cellStyle name="Normal" xfId="0" builtinId="0"/>
    <cellStyle name="Normal 2" xfId="2"/>
    <cellStyle name="Normal 2 2" xfId="3"/>
    <cellStyle name="Normal 2 3" xfId="9"/>
    <cellStyle name="Normal 2 3 2" xfId="79"/>
    <cellStyle name="Normal 2 4" xfId="69"/>
    <cellStyle name="Normal 2 5" xfId="59"/>
    <cellStyle name="Normal 2 6" xfId="49"/>
    <cellStyle name="Normal 2 7" xfId="39"/>
    <cellStyle name="Normal 3" xfId="8"/>
    <cellStyle name="Normal 3 2" xfId="10"/>
    <cellStyle name="Normal 3 2 2" xfId="13"/>
    <cellStyle name="Normal 3 3" xfId="12"/>
    <cellStyle name="Normal 3 3 2" xfId="70"/>
    <cellStyle name="Normal 3 4" xfId="60"/>
    <cellStyle name="Normal 3 5" xfId="50"/>
    <cellStyle name="Normal 3 6" xfId="40"/>
    <cellStyle name="Normal 4" xfId="4"/>
    <cellStyle name="Normal 4 2" xfId="28"/>
    <cellStyle name="Normal 4 3" xfId="27"/>
    <cellStyle name="Normal 5" xfId="5"/>
    <cellStyle name="Normal 5 2" xfId="30"/>
    <cellStyle name="Normal 5 3" xfId="29"/>
    <cellStyle name="Normal 56" xfId="6"/>
    <cellStyle name="Normal 6" xfId="31"/>
    <cellStyle name="Normal 6 2" xfId="32"/>
    <cellStyle name="Normal 6 2 2" xfId="81"/>
    <cellStyle name="Normal 6 2 3" xfId="72"/>
    <cellStyle name="Normal 6 2 4" xfId="62"/>
    <cellStyle name="Normal 6 2 5" xfId="52"/>
    <cellStyle name="Normal 6 2 6" xfId="42"/>
    <cellStyle name="Normal 6 3" xfId="80"/>
    <cellStyle name="Normal 6 4" xfId="71"/>
    <cellStyle name="Normal 6 5" xfId="61"/>
    <cellStyle name="Normal 6 6" xfId="51"/>
    <cellStyle name="Normal 6 7" xfId="41"/>
    <cellStyle name="Normal 7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8"/>
  <sheetViews>
    <sheetView zoomScaleNormal="100" zoomScaleSheetLayoutView="100" workbookViewId="0">
      <pane ySplit="5" topLeftCell="A39" activePane="bottomLeft" state="frozen"/>
      <selection activeCell="A14" sqref="A14:B14"/>
      <selection pane="bottomLeft" activeCell="B48" sqref="B48:E5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596</v>
      </c>
      <c r="B1" s="162"/>
      <c r="C1" s="104" t="s">
        <v>495</v>
      </c>
      <c r="D1" s="105">
        <v>2026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149999999999999" customHeight="1" x14ac:dyDescent="0.2">
      <c r="A3" s="165" t="s">
        <v>597</v>
      </c>
      <c r="B3" s="166"/>
      <c r="C3" s="10" t="s">
        <v>497</v>
      </c>
      <c r="D3" s="107">
        <v>1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517</v>
      </c>
    </row>
    <row r="41" spans="1:5" x14ac:dyDescent="0.2">
      <c r="A41" s="4"/>
      <c r="B41" s="36" t="s">
        <v>548</v>
      </c>
    </row>
    <row r="42" spans="1:5" x14ac:dyDescent="0.2">
      <c r="A42" s="4"/>
      <c r="B42" s="36" t="s">
        <v>549</v>
      </c>
    </row>
    <row r="43" spans="1:5" ht="12" thickBot="1" x14ac:dyDescent="0.25">
      <c r="A43" s="8"/>
      <c r="B43" s="9"/>
    </row>
    <row r="45" spans="1:5" x14ac:dyDescent="0.2">
      <c r="A45" s="1" t="s">
        <v>518</v>
      </c>
    </row>
    <row r="48" spans="1:5" x14ac:dyDescent="0.2">
      <c r="B48" s="200" t="s">
        <v>598</v>
      </c>
      <c r="C48" s="199" t="s">
        <v>598</v>
      </c>
      <c r="D48" s="199"/>
      <c r="E48" s="199"/>
    </row>
    <row r="49" spans="2:5" ht="11.25" customHeight="1" x14ac:dyDescent="0.2">
      <c r="B49" s="197" t="s">
        <v>599</v>
      </c>
      <c r="C49" s="198" t="s">
        <v>600</v>
      </c>
      <c r="D49" s="198"/>
      <c r="E49" s="198"/>
    </row>
    <row r="50" spans="2:5" x14ac:dyDescent="0.2">
      <c r="B50" s="196"/>
      <c r="C50" s="198"/>
      <c r="D50" s="198"/>
      <c r="E50" s="198"/>
    </row>
    <row r="51" spans="2:5" x14ac:dyDescent="0.2">
      <c r="B51" s="196"/>
      <c r="C51" s="198"/>
      <c r="D51" s="198"/>
      <c r="E51" s="198"/>
    </row>
    <row r="55" spans="2:5" x14ac:dyDescent="0.2">
      <c r="B55" s="199" t="s">
        <v>601</v>
      </c>
      <c r="C55" s="199"/>
      <c r="D55" s="199"/>
      <c r="E55" s="199"/>
    </row>
    <row r="56" spans="2:5" ht="11.25" customHeight="1" x14ac:dyDescent="0.2">
      <c r="B56" s="198" t="s">
        <v>602</v>
      </c>
      <c r="C56" s="198"/>
      <c r="D56" s="198"/>
      <c r="E56" s="198"/>
    </row>
    <row r="57" spans="2:5" x14ac:dyDescent="0.2">
      <c r="B57" s="198"/>
      <c r="C57" s="198"/>
      <c r="D57" s="198"/>
      <c r="E57" s="198"/>
    </row>
    <row r="58" spans="2:5" x14ac:dyDescent="0.2">
      <c r="B58" s="198"/>
      <c r="C58" s="198"/>
      <c r="D58" s="198"/>
      <c r="E58" s="198"/>
    </row>
  </sheetData>
  <sheetProtection formatCells="0" formatColumns="0" formatRows="0" autoFilter="0" pivotTables="0"/>
  <mergeCells count="9">
    <mergeCell ref="B49:B51"/>
    <mergeCell ref="C48:E48"/>
    <mergeCell ref="C49:E51"/>
    <mergeCell ref="B55:E55"/>
    <mergeCell ref="B56:E58"/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8"/>
  <sheetViews>
    <sheetView topLeftCell="A214" zoomScaleNormal="100" workbookViewId="0">
      <selection activeCell="B217" sqref="B217:E22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2026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13051306.369999999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12467858.869999999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12467858.869999999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12467858.869999999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583447.5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583447.5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583447.5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10988466.380000001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10715974.850000001</v>
      </c>
      <c r="D95" s="112">
        <f>C95/$C$94</f>
        <v>0.97520204179757441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4832161.46</v>
      </c>
      <c r="D96" s="112">
        <f t="shared" ref="D96:D159" si="0">C96/$C$94</f>
        <v>0.43974848653993875</v>
      </c>
      <c r="E96" s="41"/>
    </row>
    <row r="97" spans="1:5" x14ac:dyDescent="0.2">
      <c r="A97" s="43">
        <v>5111</v>
      </c>
      <c r="B97" s="41" t="s">
        <v>280</v>
      </c>
      <c r="C97" s="141">
        <v>2693719.66</v>
      </c>
      <c r="D97" s="44">
        <f t="shared" si="0"/>
        <v>0.24514063808784206</v>
      </c>
      <c r="E97" s="41"/>
    </row>
    <row r="98" spans="1:5" x14ac:dyDescent="0.2">
      <c r="A98" s="43">
        <v>5112</v>
      </c>
      <c r="B98" s="41" t="s">
        <v>281</v>
      </c>
      <c r="C98" s="141">
        <v>101959.77</v>
      </c>
      <c r="D98" s="44">
        <f t="shared" si="0"/>
        <v>9.2787989218928654E-3</v>
      </c>
      <c r="E98" s="41"/>
    </row>
    <row r="99" spans="1:5" x14ac:dyDescent="0.2">
      <c r="A99" s="43">
        <v>5113</v>
      </c>
      <c r="B99" s="41" t="s">
        <v>282</v>
      </c>
      <c r="C99" s="141">
        <v>52579.72</v>
      </c>
      <c r="D99" s="44">
        <f t="shared" si="0"/>
        <v>4.7849916614114444E-3</v>
      </c>
      <c r="E99" s="41"/>
    </row>
    <row r="100" spans="1:5" x14ac:dyDescent="0.2">
      <c r="A100" s="43">
        <v>5114</v>
      </c>
      <c r="B100" s="41" t="s">
        <v>283</v>
      </c>
      <c r="C100" s="141">
        <v>1002324.21</v>
      </c>
      <c r="D100" s="44">
        <f t="shared" si="0"/>
        <v>9.1216023723230413E-2</v>
      </c>
      <c r="E100" s="41"/>
    </row>
    <row r="101" spans="1:5" x14ac:dyDescent="0.2">
      <c r="A101" s="43">
        <v>5115</v>
      </c>
      <c r="B101" s="41" t="s">
        <v>284</v>
      </c>
      <c r="C101" s="141">
        <v>424583.76</v>
      </c>
      <c r="D101" s="44">
        <f t="shared" si="0"/>
        <v>3.863903708826745E-2</v>
      </c>
      <c r="E101" s="41"/>
    </row>
    <row r="102" spans="1:5" x14ac:dyDescent="0.2">
      <c r="A102" s="43">
        <v>5116</v>
      </c>
      <c r="B102" s="41" t="s">
        <v>285</v>
      </c>
      <c r="C102" s="141">
        <v>556994.34</v>
      </c>
      <c r="D102" s="44">
        <f t="shared" si="0"/>
        <v>5.0688997057294537E-2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1437376.2699999998</v>
      </c>
      <c r="D103" s="112">
        <f t="shared" si="0"/>
        <v>0.13080772332489948</v>
      </c>
      <c r="E103" s="41"/>
    </row>
    <row r="104" spans="1:5" x14ac:dyDescent="0.2">
      <c r="A104" s="43">
        <v>5121</v>
      </c>
      <c r="B104" s="41" t="s">
        <v>287</v>
      </c>
      <c r="C104" s="141">
        <v>49329.34</v>
      </c>
      <c r="D104" s="44">
        <f t="shared" si="0"/>
        <v>4.4891924217726909E-3</v>
      </c>
      <c r="E104" s="41"/>
    </row>
    <row r="105" spans="1:5" x14ac:dyDescent="0.2">
      <c r="A105" s="43">
        <v>5122</v>
      </c>
      <c r="B105" s="41" t="s">
        <v>288</v>
      </c>
      <c r="C105" s="141">
        <v>9454.17</v>
      </c>
      <c r="D105" s="44">
        <f t="shared" si="0"/>
        <v>8.6037210954273305E-4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1008837.61</v>
      </c>
      <c r="D107" s="44">
        <f t="shared" si="0"/>
        <v>9.1808772499515981E-2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209725.89</v>
      </c>
      <c r="D109" s="44">
        <f t="shared" si="0"/>
        <v>1.908600188118335E-2</v>
      </c>
      <c r="E109" s="41"/>
    </row>
    <row r="110" spans="1:5" x14ac:dyDescent="0.2">
      <c r="A110" s="43">
        <v>5127</v>
      </c>
      <c r="B110" s="41" t="s">
        <v>293</v>
      </c>
      <c r="C110" s="141">
        <v>16968.84</v>
      </c>
      <c r="D110" s="44">
        <f t="shared" si="0"/>
        <v>1.5442409716868969E-3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143060.42000000001</v>
      </c>
      <c r="D112" s="44">
        <f t="shared" si="0"/>
        <v>1.3019143441197843E-2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4446437.120000001</v>
      </c>
      <c r="D113" s="112">
        <f t="shared" si="0"/>
        <v>0.40464583193273607</v>
      </c>
      <c r="E113" s="41"/>
    </row>
    <row r="114" spans="1:5" x14ac:dyDescent="0.2">
      <c r="A114" s="43">
        <v>5131</v>
      </c>
      <c r="B114" s="41" t="s">
        <v>297</v>
      </c>
      <c r="C114" s="141">
        <v>2407604.17</v>
      </c>
      <c r="D114" s="44">
        <f t="shared" si="0"/>
        <v>0.21910283807957556</v>
      </c>
      <c r="E114" s="41"/>
    </row>
    <row r="115" spans="1:5" x14ac:dyDescent="0.2">
      <c r="A115" s="43">
        <v>5132</v>
      </c>
      <c r="B115" s="41" t="s">
        <v>298</v>
      </c>
      <c r="C115" s="141">
        <v>221729.49</v>
      </c>
      <c r="D115" s="44">
        <f t="shared" si="0"/>
        <v>2.0178383618988691E-2</v>
      </c>
      <c r="E115" s="41"/>
    </row>
    <row r="116" spans="1:5" x14ac:dyDescent="0.2">
      <c r="A116" s="43">
        <v>5133</v>
      </c>
      <c r="B116" s="41" t="s">
        <v>299</v>
      </c>
      <c r="C116" s="141">
        <v>214458.2</v>
      </c>
      <c r="D116" s="44">
        <f t="shared" si="0"/>
        <v>1.9516663434520149E-2</v>
      </c>
      <c r="E116" s="41"/>
    </row>
    <row r="117" spans="1:5" x14ac:dyDescent="0.2">
      <c r="A117" s="43">
        <v>5134</v>
      </c>
      <c r="B117" s="41" t="s">
        <v>300</v>
      </c>
      <c r="C117" s="141">
        <v>130425.74</v>
      </c>
      <c r="D117" s="44">
        <f t="shared" si="0"/>
        <v>1.1869330577139191E-2</v>
      </c>
      <c r="E117" s="41"/>
    </row>
    <row r="118" spans="1:5" x14ac:dyDescent="0.2">
      <c r="A118" s="43">
        <v>5135</v>
      </c>
      <c r="B118" s="41" t="s">
        <v>301</v>
      </c>
      <c r="C118" s="141">
        <v>370064.34</v>
      </c>
      <c r="D118" s="44">
        <f t="shared" si="0"/>
        <v>3.3677523978555411E-2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55638.18</v>
      </c>
      <c r="D121" s="44">
        <f t="shared" si="0"/>
        <v>5.0633253154659056E-3</v>
      </c>
      <c r="E121" s="41"/>
    </row>
    <row r="122" spans="1:5" x14ac:dyDescent="0.2">
      <c r="A122" s="43">
        <v>5139</v>
      </c>
      <c r="B122" s="41" t="s">
        <v>305</v>
      </c>
      <c r="C122" s="141">
        <v>1046517</v>
      </c>
      <c r="D122" s="44">
        <f t="shared" si="0"/>
        <v>9.5237766928491063E-2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272491.53000000003</v>
      </c>
      <c r="D181" s="112">
        <f t="shared" si="1"/>
        <v>2.4797958202425696E-2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272491.53000000003</v>
      </c>
      <c r="D182" s="112">
        <f t="shared" si="1"/>
        <v>2.4797958202425696E-2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64204.2</v>
      </c>
      <c r="D185" s="44">
        <f t="shared" si="1"/>
        <v>5.8428717693360223E-3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203479.88</v>
      </c>
      <c r="D187" s="44">
        <f t="shared" si="1"/>
        <v>1.851758680086165E-2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4807.45</v>
      </c>
      <c r="D189" s="44">
        <f t="shared" si="1"/>
        <v>4.374996322280234E-4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8" spans="1:5" x14ac:dyDescent="0.2">
      <c r="B218" s="200" t="s">
        <v>598</v>
      </c>
      <c r="C218" s="199" t="s">
        <v>598</v>
      </c>
      <c r="D218" s="199"/>
      <c r="E218" s="199"/>
    </row>
    <row r="219" spans="1:5" x14ac:dyDescent="0.2">
      <c r="B219" s="197" t="s">
        <v>599</v>
      </c>
      <c r="C219" s="198" t="s">
        <v>600</v>
      </c>
      <c r="D219" s="198"/>
      <c r="E219" s="198"/>
    </row>
    <row r="220" spans="1:5" x14ac:dyDescent="0.2">
      <c r="B220" s="196"/>
      <c r="C220" s="198"/>
      <c r="D220" s="198"/>
      <c r="E220" s="198"/>
    </row>
    <row r="221" spans="1:5" x14ac:dyDescent="0.2">
      <c r="B221" s="196"/>
      <c r="C221" s="198"/>
      <c r="D221" s="198"/>
      <c r="E221" s="198"/>
    </row>
    <row r="222" spans="1:5" x14ac:dyDescent="0.2">
      <c r="B222" s="1"/>
      <c r="C222" s="1"/>
      <c r="D222" s="1"/>
      <c r="E222" s="1"/>
    </row>
    <row r="223" spans="1:5" x14ac:dyDescent="0.2">
      <c r="B223" s="1"/>
      <c r="C223" s="1"/>
      <c r="D223" s="1"/>
      <c r="E223" s="1"/>
    </row>
    <row r="224" spans="1:5" x14ac:dyDescent="0.2">
      <c r="B224" s="1"/>
      <c r="C224" s="1"/>
      <c r="D224" s="1"/>
      <c r="E224" s="1"/>
    </row>
    <row r="225" spans="2:5" x14ac:dyDescent="0.2">
      <c r="B225" s="199" t="s">
        <v>601</v>
      </c>
      <c r="C225" s="199"/>
      <c r="D225" s="199"/>
      <c r="E225" s="199"/>
    </row>
    <row r="226" spans="2:5" x14ac:dyDescent="0.2">
      <c r="B226" s="198" t="s">
        <v>602</v>
      </c>
      <c r="C226" s="198"/>
      <c r="D226" s="198"/>
      <c r="E226" s="198"/>
    </row>
    <row r="227" spans="2:5" x14ac:dyDescent="0.2">
      <c r="B227" s="198"/>
      <c r="C227" s="198"/>
      <c r="D227" s="198"/>
      <c r="E227" s="198"/>
    </row>
    <row r="228" spans="2:5" x14ac:dyDescent="0.2">
      <c r="B228" s="198"/>
      <c r="C228" s="198"/>
      <c r="D228" s="198"/>
      <c r="E228" s="198"/>
    </row>
  </sheetData>
  <sheetProtection formatCells="0" formatColumns="0" formatRows="0" insertColumns="0" insertRows="0" insertHyperlinks="0" deleteColumns="0" deleteRows="0" sort="0" autoFilter="0" pivotTables="0"/>
  <mergeCells count="9">
    <mergeCell ref="B219:B221"/>
    <mergeCell ref="C219:E221"/>
    <mergeCell ref="B225:E225"/>
    <mergeCell ref="B226:E228"/>
    <mergeCell ref="A1:C1"/>
    <mergeCell ref="A2:C2"/>
    <mergeCell ref="A3:C3"/>
    <mergeCell ref="A4:C4"/>
    <mergeCell ref="C218:E218"/>
  </mergeCells>
  <pageMargins left="0.7" right="0.7" top="0.75" bottom="0.75" header="0.3" footer="0.3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63" zoomScale="85" zoomScaleNormal="85" workbookViewId="0">
      <selection activeCell="B178" sqref="B178:E18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2026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1099969.3700000001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-91871.5</v>
      </c>
      <c r="D15" s="143">
        <v>-91871.5</v>
      </c>
      <c r="E15" s="143">
        <v>-86854.5</v>
      </c>
      <c r="F15" s="143">
        <v>-1184895.48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30378.66</v>
      </c>
      <c r="D16" s="143">
        <v>30378.66</v>
      </c>
      <c r="E16" s="143">
        <v>30378.66</v>
      </c>
      <c r="F16" s="143">
        <v>30378.66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565303.15</v>
      </c>
      <c r="D20" s="143">
        <v>565303.15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25000</v>
      </c>
      <c r="D21" s="143">
        <v>25000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32225094.66</v>
      </c>
      <c r="D23" s="143">
        <v>32225094.66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30000</v>
      </c>
      <c r="D25" s="143">
        <v>30000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505284.46</v>
      </c>
      <c r="D27" s="143">
        <v>505284.46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30282831.859999999</v>
      </c>
      <c r="D56" s="143">
        <f>SUM(D57:D63)</f>
        <v>64204.2</v>
      </c>
      <c r="E56" s="143">
        <f>SUM(E57:E63)</f>
        <v>762140.07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887045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1617069.67</v>
      </c>
      <c r="D59" s="143">
        <v>20213.37</v>
      </c>
      <c r="E59" s="143">
        <v>181920.35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1130822.29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-0.1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26647895</v>
      </c>
      <c r="D63" s="143">
        <v>43990.83</v>
      </c>
      <c r="E63" s="143">
        <v>580219.72</v>
      </c>
    </row>
    <row r="64" spans="1:10" x14ac:dyDescent="0.2">
      <c r="A64" s="16">
        <v>1240</v>
      </c>
      <c r="B64" s="14" t="s">
        <v>157</v>
      </c>
      <c r="C64" s="143">
        <f>SUM(C65:C72)</f>
        <v>12951512.779999999</v>
      </c>
      <c r="D64" s="143">
        <f t="shared" ref="D64:E64" si="0">SUM(D65:D72)</f>
        <v>203479.88</v>
      </c>
      <c r="E64" s="143">
        <f t="shared" si="0"/>
        <v>6669230.7199999997</v>
      </c>
    </row>
    <row r="65" spans="1:9" x14ac:dyDescent="0.2">
      <c r="A65" s="16">
        <v>1241</v>
      </c>
      <c r="B65" s="14" t="s">
        <v>158</v>
      </c>
      <c r="C65" s="143">
        <v>1547748.4</v>
      </c>
      <c r="D65" s="143">
        <v>17602.34</v>
      </c>
      <c r="E65" s="143">
        <v>899499.43</v>
      </c>
    </row>
    <row r="66" spans="1:9" x14ac:dyDescent="0.2">
      <c r="A66" s="16">
        <v>1242</v>
      </c>
      <c r="B66" s="14" t="s">
        <v>159</v>
      </c>
      <c r="C66" s="143">
        <v>13404.44</v>
      </c>
      <c r="D66" s="143">
        <v>287.5</v>
      </c>
      <c r="E66" s="143">
        <v>3054.44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1453646.07</v>
      </c>
      <c r="D68" s="143">
        <v>52822.59</v>
      </c>
      <c r="E68" s="143">
        <v>479231.05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9936713.8699999992</v>
      </c>
      <c r="D70" s="143">
        <v>132767.45000000001</v>
      </c>
      <c r="E70" s="143">
        <v>5287445.8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192298.14</v>
      </c>
      <c r="D76" s="143">
        <f>SUM(D77:D81)</f>
        <v>4807.45</v>
      </c>
      <c r="E76" s="143">
        <f>SUM(E77:E81)</f>
        <v>38096.83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192298.14</v>
      </c>
      <c r="D77" s="143">
        <v>4807.45</v>
      </c>
      <c r="E77" s="143">
        <v>38096.83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2626960.2599999998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2553960.2599999998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73000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6460868.5700000003</v>
      </c>
      <c r="D110" s="143">
        <f>SUM(D111:D119)</f>
        <v>6460868.5700000003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190492.32</v>
      </c>
      <c r="D111" s="143">
        <f>C111</f>
        <v>190492.32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1298056.6599999999</v>
      </c>
      <c r="D112" s="143">
        <f t="shared" ref="D112:D119" si="1">C112</f>
        <v>1298056.6599999999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1012013.6</v>
      </c>
      <c r="D117" s="143">
        <f t="shared" si="1"/>
        <v>1012013.6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3960305.99</v>
      </c>
      <c r="D119" s="143">
        <f t="shared" si="1"/>
        <v>3960305.99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8" spans="2:5" x14ac:dyDescent="0.2">
      <c r="B178" s="200" t="s">
        <v>598</v>
      </c>
      <c r="C178" s="199" t="s">
        <v>598</v>
      </c>
      <c r="D178" s="199"/>
      <c r="E178" s="199"/>
    </row>
    <row r="179" spans="2:5" x14ac:dyDescent="0.2">
      <c r="B179" s="197" t="s">
        <v>599</v>
      </c>
      <c r="C179" s="198" t="s">
        <v>600</v>
      </c>
      <c r="D179" s="198"/>
      <c r="E179" s="198"/>
    </row>
    <row r="180" spans="2:5" x14ac:dyDescent="0.2">
      <c r="B180" s="196"/>
      <c r="C180" s="198"/>
      <c r="D180" s="198"/>
      <c r="E180" s="198"/>
    </row>
    <row r="181" spans="2:5" x14ac:dyDescent="0.2">
      <c r="B181" s="196"/>
      <c r="C181" s="198"/>
      <c r="D181" s="198"/>
      <c r="E181" s="198"/>
    </row>
    <row r="182" spans="2:5" x14ac:dyDescent="0.2">
      <c r="B182" s="1"/>
      <c r="C182" s="1"/>
      <c r="D182" s="1"/>
      <c r="E182" s="1"/>
    </row>
    <row r="183" spans="2:5" x14ac:dyDescent="0.2">
      <c r="B183" s="1"/>
      <c r="C183" s="1"/>
      <c r="D183" s="1"/>
      <c r="E183" s="1"/>
    </row>
    <row r="184" spans="2:5" x14ac:dyDescent="0.2">
      <c r="B184" s="1"/>
      <c r="C184" s="1"/>
      <c r="D184" s="1"/>
      <c r="E184" s="1"/>
    </row>
    <row r="185" spans="2:5" x14ac:dyDescent="0.2">
      <c r="B185" s="199" t="s">
        <v>601</v>
      </c>
      <c r="C185" s="199"/>
      <c r="D185" s="199"/>
      <c r="E185" s="199"/>
    </row>
    <row r="186" spans="2:5" x14ac:dyDescent="0.2">
      <c r="B186" s="198" t="s">
        <v>602</v>
      </c>
      <c r="C186" s="198"/>
      <c r="D186" s="198"/>
      <c r="E186" s="198"/>
    </row>
    <row r="187" spans="2:5" x14ac:dyDescent="0.2">
      <c r="B187" s="198"/>
      <c r="C187" s="198"/>
      <c r="D187" s="198"/>
      <c r="E187" s="198"/>
    </row>
    <row r="188" spans="2:5" x14ac:dyDescent="0.2">
      <c r="B188" s="198"/>
      <c r="C188" s="198"/>
      <c r="D188" s="198"/>
      <c r="E188" s="198"/>
    </row>
  </sheetData>
  <sheetProtection formatCells="0" formatColumns="0" formatRows="0" insertColumns="0" insertRows="0" insertHyperlinks="0" deleteColumns="0" deleteRows="0" sort="0" autoFilter="0" pivotTables="0"/>
  <mergeCells count="9">
    <mergeCell ref="B179:B181"/>
    <mergeCell ref="C179:E181"/>
    <mergeCell ref="B185:E185"/>
    <mergeCell ref="B186:E188"/>
    <mergeCell ref="A1:F1"/>
    <mergeCell ref="A2:F2"/>
    <mergeCell ref="A3:F3"/>
    <mergeCell ref="A4:F4"/>
    <mergeCell ref="C178:E178"/>
  </mergeCells>
  <pageMargins left="0.70866141732283472" right="0.70866141732283472" top="0.15748031496062992" bottom="0.74803149606299213" header="0.31496062992125984" footer="0.31496062992125984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0" workbookViewId="0">
      <selection activeCell="B33" sqref="B33:E4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2026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12897287.300000001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2062839.99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51662624.479999997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1036944.53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1036944.53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  <row r="33" spans="2:5" x14ac:dyDescent="0.2">
      <c r="B33" s="200" t="s">
        <v>598</v>
      </c>
      <c r="C33" s="199" t="s">
        <v>598</v>
      </c>
      <c r="D33" s="199"/>
      <c r="E33" s="199"/>
    </row>
    <row r="34" spans="2:5" x14ac:dyDescent="0.2">
      <c r="B34" s="197" t="s">
        <v>599</v>
      </c>
      <c r="C34" s="198" t="s">
        <v>600</v>
      </c>
      <c r="D34" s="198"/>
      <c r="E34" s="198"/>
    </row>
    <row r="35" spans="2:5" x14ac:dyDescent="0.2">
      <c r="B35" s="196"/>
      <c r="C35" s="198"/>
      <c r="D35" s="198"/>
      <c r="E35" s="198"/>
    </row>
    <row r="36" spans="2:5" x14ac:dyDescent="0.2">
      <c r="B36" s="196"/>
      <c r="C36" s="198"/>
      <c r="D36" s="198"/>
      <c r="E36" s="198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99" t="s">
        <v>601</v>
      </c>
      <c r="C40" s="199"/>
      <c r="D40" s="199"/>
      <c r="E40" s="199"/>
    </row>
    <row r="41" spans="2:5" x14ac:dyDescent="0.2">
      <c r="B41" s="198" t="s">
        <v>602</v>
      </c>
      <c r="C41" s="198"/>
      <c r="D41" s="198"/>
      <c r="E41" s="198"/>
    </row>
    <row r="42" spans="2:5" x14ac:dyDescent="0.2">
      <c r="B42" s="198"/>
      <c r="C42" s="198"/>
      <c r="D42" s="198"/>
      <c r="E42" s="198"/>
    </row>
    <row r="43" spans="2:5" x14ac:dyDescent="0.2">
      <c r="B43" s="198"/>
      <c r="C43" s="198"/>
      <c r="D43" s="198"/>
      <c r="E43" s="198"/>
    </row>
  </sheetData>
  <sheetProtection formatCells="0" formatColumns="0" formatRows="0" insertColumns="0" insertRows="0" insertHyperlinks="0" deleteColumns="0" deleteRows="0" sort="0" autoFilter="0" pivotTables="0"/>
  <mergeCells count="9">
    <mergeCell ref="B34:B36"/>
    <mergeCell ref="C34:E36"/>
    <mergeCell ref="B40:E40"/>
    <mergeCell ref="B41:E43"/>
    <mergeCell ref="A1:C1"/>
    <mergeCell ref="A2:C2"/>
    <mergeCell ref="A3:C3"/>
    <mergeCell ref="A4:C4"/>
    <mergeCell ref="C33:E3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4"/>
  <sheetViews>
    <sheetView topLeftCell="A127" zoomScaleNormal="100" workbookViewId="0">
      <selection activeCell="B144" sqref="B144:E15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2026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-22454.2</v>
      </c>
      <c r="D9" s="146">
        <v>-22454.2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938095.85</v>
      </c>
      <c r="D10" s="146">
        <v>744477.9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915641.65</v>
      </c>
      <c r="D16" s="147">
        <f>SUM(D9:D15)</f>
        <v>722023.70000000007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12499.14</v>
      </c>
      <c r="D29" s="147">
        <f>SUM(D30:D37)</f>
        <v>640771.62</v>
      </c>
    </row>
    <row r="30" spans="1:5" x14ac:dyDescent="0.2">
      <c r="A30" s="26">
        <v>1241</v>
      </c>
      <c r="B30" s="22" t="s">
        <v>158</v>
      </c>
      <c r="C30" s="146">
        <v>12499.14</v>
      </c>
      <c r="D30" s="146">
        <v>19343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11500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409200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200728.62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152289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152289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12499.14</v>
      </c>
      <c r="D44" s="147">
        <f>D21+D29+D38</f>
        <v>793060.62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2062839.99</v>
      </c>
      <c r="D48" s="147">
        <v>-1123294.6599999999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272491.53000000003</v>
      </c>
      <c r="D49" s="147">
        <f>D54+D66+D94+D97+D50</f>
        <v>1092091.77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272491.53000000003</v>
      </c>
      <c r="D66" s="147">
        <f>D67+D76+D79+D85</f>
        <v>1092091.77</v>
      </c>
    </row>
    <row r="67" spans="1:4" x14ac:dyDescent="0.2">
      <c r="A67" s="26">
        <v>5510</v>
      </c>
      <c r="B67" s="22" t="s">
        <v>358</v>
      </c>
      <c r="C67" s="146">
        <f>SUM(C68:C75)</f>
        <v>272491.53000000003</v>
      </c>
      <c r="D67" s="146">
        <f>SUM(D68:D75)</f>
        <v>1092091.77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64204.2</v>
      </c>
      <c r="D70" s="146">
        <v>256816.78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203479.88</v>
      </c>
      <c r="D72" s="146">
        <v>819852.4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4807.45</v>
      </c>
      <c r="D74" s="146">
        <v>15422.59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5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5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5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5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5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5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5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5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5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5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5" x14ac:dyDescent="0.2">
      <c r="A139" s="26"/>
      <c r="B139" s="87" t="s">
        <v>537</v>
      </c>
      <c r="C139" s="147">
        <f>C48+C49-C103-C106</f>
        <v>2335331.52</v>
      </c>
      <c r="D139" s="147">
        <f>D48+D49-D103-D106</f>
        <v>-31202.889999999898</v>
      </c>
    </row>
    <row r="141" spans="1:5" x14ac:dyDescent="0.2">
      <c r="B141" s="22" t="s">
        <v>518</v>
      </c>
    </row>
    <row r="144" spans="1:5" x14ac:dyDescent="0.2">
      <c r="B144" s="200" t="s">
        <v>598</v>
      </c>
      <c r="C144" s="199" t="s">
        <v>598</v>
      </c>
      <c r="D144" s="199"/>
      <c r="E144" s="199"/>
    </row>
    <row r="145" spans="2:5" x14ac:dyDescent="0.2">
      <c r="B145" s="197" t="s">
        <v>599</v>
      </c>
      <c r="C145" s="198" t="s">
        <v>600</v>
      </c>
      <c r="D145" s="198"/>
      <c r="E145" s="198"/>
    </row>
    <row r="146" spans="2:5" x14ac:dyDescent="0.2">
      <c r="B146" s="196"/>
      <c r="C146" s="198"/>
      <c r="D146" s="198"/>
      <c r="E146" s="198"/>
    </row>
    <row r="147" spans="2:5" x14ac:dyDescent="0.2">
      <c r="B147" s="196"/>
      <c r="C147" s="198"/>
      <c r="D147" s="198"/>
      <c r="E147" s="198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99" t="s">
        <v>601</v>
      </c>
      <c r="C151" s="199"/>
      <c r="D151" s="199"/>
      <c r="E151" s="199"/>
    </row>
    <row r="152" spans="2:5" x14ac:dyDescent="0.2">
      <c r="B152" s="198" t="s">
        <v>602</v>
      </c>
      <c r="C152" s="198"/>
      <c r="D152" s="198"/>
      <c r="E152" s="198"/>
    </row>
    <row r="153" spans="2:5" x14ac:dyDescent="0.2">
      <c r="B153" s="198"/>
      <c r="C153" s="198"/>
      <c r="D153" s="198"/>
      <c r="E153" s="198"/>
    </row>
    <row r="154" spans="2:5" x14ac:dyDescent="0.2">
      <c r="B154" s="198"/>
      <c r="C154" s="198"/>
      <c r="D154" s="198"/>
      <c r="E154" s="198"/>
    </row>
  </sheetData>
  <sheetProtection formatCells="0" formatColumns="0" formatRows="0" insertColumns="0" insertRows="0" insertHyperlinks="0" deleteColumns="0" deleteRows="0" sort="0" autoFilter="0" pivotTables="0"/>
  <mergeCells count="9">
    <mergeCell ref="B145:B147"/>
    <mergeCell ref="C145:E147"/>
    <mergeCell ref="B151:E151"/>
    <mergeCell ref="B152:E154"/>
    <mergeCell ref="A1:C1"/>
    <mergeCell ref="A2:C2"/>
    <mergeCell ref="A3:C3"/>
    <mergeCell ref="A4:C4"/>
    <mergeCell ref="C144:E14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15748031496062992" bottom="0.74803149606299213" header="0.31496062992125984" footer="0.31496062992125984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opLeftCell="A4" workbookViewId="0">
      <selection activeCell="B26" sqref="B26:E36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2026</v>
      </c>
    </row>
    <row r="6" spans="1:3" x14ac:dyDescent="0.2">
      <c r="A6" s="45" t="s">
        <v>435</v>
      </c>
      <c r="B6" s="45"/>
      <c r="C6" s="88">
        <v>13051306.369999999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542</v>
      </c>
      <c r="B21" s="60"/>
      <c r="C21" s="88">
        <f>C6+C8-C16</f>
        <v>13051306.369999999</v>
      </c>
    </row>
    <row r="23" spans="1:5" x14ac:dyDescent="0.2">
      <c r="B23" s="30" t="s">
        <v>518</v>
      </c>
    </row>
    <row r="26" spans="1:5" x14ac:dyDescent="0.2">
      <c r="B26" s="200" t="s">
        <v>598</v>
      </c>
      <c r="C26" s="199" t="s">
        <v>598</v>
      </c>
      <c r="D26" s="199"/>
      <c r="E26" s="199"/>
    </row>
    <row r="27" spans="1:5" x14ac:dyDescent="0.2">
      <c r="B27" s="197" t="s">
        <v>599</v>
      </c>
      <c r="C27" s="198" t="s">
        <v>600</v>
      </c>
      <c r="D27" s="198"/>
      <c r="E27" s="198"/>
    </row>
    <row r="28" spans="1:5" x14ac:dyDescent="0.2">
      <c r="B28" s="196"/>
      <c r="C28" s="198"/>
      <c r="D28" s="198"/>
      <c r="E28" s="198"/>
    </row>
    <row r="29" spans="1:5" x14ac:dyDescent="0.2">
      <c r="B29" s="196"/>
      <c r="C29" s="198"/>
      <c r="D29" s="198"/>
      <c r="E29" s="198"/>
    </row>
    <row r="30" spans="1:5" x14ac:dyDescent="0.2">
      <c r="B30" s="1"/>
      <c r="C30" s="1"/>
      <c r="D30" s="1"/>
      <c r="E30" s="1"/>
    </row>
    <row r="31" spans="1:5" x14ac:dyDescent="0.2">
      <c r="B31" s="1"/>
      <c r="C31" s="1"/>
      <c r="D31" s="1"/>
      <c r="E31" s="1"/>
    </row>
    <row r="32" spans="1:5" x14ac:dyDescent="0.2">
      <c r="B32" s="1"/>
      <c r="C32" s="1"/>
      <c r="D32" s="1"/>
      <c r="E32" s="1"/>
    </row>
    <row r="33" spans="2:5" x14ac:dyDescent="0.2">
      <c r="B33" s="199" t="s">
        <v>601</v>
      </c>
      <c r="C33" s="199"/>
      <c r="D33" s="199"/>
      <c r="E33" s="199"/>
    </row>
    <row r="34" spans="2:5" x14ac:dyDescent="0.2">
      <c r="B34" s="198" t="s">
        <v>602</v>
      </c>
      <c r="C34" s="198"/>
      <c r="D34" s="198"/>
      <c r="E34" s="198"/>
    </row>
    <row r="35" spans="2:5" x14ac:dyDescent="0.2">
      <c r="B35" s="198"/>
      <c r="C35" s="198"/>
      <c r="D35" s="198"/>
      <c r="E35" s="198"/>
    </row>
    <row r="36" spans="2:5" x14ac:dyDescent="0.2">
      <c r="B36" s="198"/>
      <c r="C36" s="198"/>
      <c r="D36" s="198"/>
      <c r="E36" s="198"/>
    </row>
  </sheetData>
  <mergeCells count="10">
    <mergeCell ref="C26:E26"/>
    <mergeCell ref="B27:B29"/>
    <mergeCell ref="C27:E29"/>
    <mergeCell ref="B33:E33"/>
    <mergeCell ref="B34:E36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opLeftCell="A28" workbookViewId="0">
      <selection activeCell="B46" sqref="B46:E56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29">
        <v>2026</v>
      </c>
    </row>
    <row r="6" spans="1:3" x14ac:dyDescent="0.2">
      <c r="A6" s="70" t="s">
        <v>448</v>
      </c>
      <c r="B6" s="45"/>
      <c r="C6" s="92">
        <v>10728473.99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12499.14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12499.14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272491.53000000003</v>
      </c>
    </row>
    <row r="32" spans="1:3" x14ac:dyDescent="0.2">
      <c r="A32" s="76" t="s">
        <v>470</v>
      </c>
      <c r="B32" s="63" t="s">
        <v>358</v>
      </c>
      <c r="C32" s="93">
        <v>272491.53000000003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544</v>
      </c>
      <c r="B37" s="63" t="s">
        <v>592</v>
      </c>
      <c r="C37" s="93">
        <v>0</v>
      </c>
    </row>
    <row r="38" spans="1:5" x14ac:dyDescent="0.2">
      <c r="A38" s="76" t="s">
        <v>545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543</v>
      </c>
      <c r="B40" s="45"/>
      <c r="C40" s="88">
        <f>C6-C8+C31</f>
        <v>10988466.379999999</v>
      </c>
    </row>
    <row r="42" spans="1:5" x14ac:dyDescent="0.2">
      <c r="B42" s="30" t="s">
        <v>518</v>
      </c>
    </row>
    <row r="46" spans="1:5" x14ac:dyDescent="0.2">
      <c r="B46" s="200" t="s">
        <v>598</v>
      </c>
      <c r="C46" s="199" t="s">
        <v>598</v>
      </c>
      <c r="D46" s="199"/>
      <c r="E46" s="199"/>
    </row>
    <row r="47" spans="1:5" x14ac:dyDescent="0.2">
      <c r="B47" s="197" t="s">
        <v>599</v>
      </c>
      <c r="C47" s="198" t="s">
        <v>600</v>
      </c>
      <c r="D47" s="198"/>
      <c r="E47" s="198"/>
    </row>
    <row r="48" spans="1:5" x14ac:dyDescent="0.2">
      <c r="B48" s="196"/>
      <c r="C48" s="198"/>
      <c r="D48" s="198"/>
      <c r="E48" s="198"/>
    </row>
    <row r="49" spans="2:5" x14ac:dyDescent="0.2">
      <c r="B49" s="196"/>
      <c r="C49" s="198"/>
      <c r="D49" s="198"/>
      <c r="E49" s="198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99" t="s">
        <v>601</v>
      </c>
      <c r="C53" s="199"/>
      <c r="D53" s="199"/>
      <c r="E53" s="199"/>
    </row>
    <row r="54" spans="2:5" x14ac:dyDescent="0.2">
      <c r="B54" s="198" t="s">
        <v>602</v>
      </c>
      <c r="C54" s="198"/>
      <c r="D54" s="198"/>
      <c r="E54" s="198"/>
    </row>
    <row r="55" spans="2:5" x14ac:dyDescent="0.2">
      <c r="B55" s="198"/>
      <c r="C55" s="198"/>
      <c r="D55" s="198"/>
      <c r="E55" s="198"/>
    </row>
    <row r="56" spans="2:5" x14ac:dyDescent="0.2">
      <c r="B56" s="198"/>
      <c r="C56" s="198"/>
      <c r="D56" s="198"/>
      <c r="E56" s="198"/>
    </row>
  </sheetData>
  <mergeCells count="10">
    <mergeCell ref="C46:E46"/>
    <mergeCell ref="B47:B49"/>
    <mergeCell ref="C47:E49"/>
    <mergeCell ref="B53:E53"/>
    <mergeCell ref="B54:E56"/>
    <mergeCell ref="A1:C1"/>
    <mergeCell ref="A2:C2"/>
    <mergeCell ref="A3:C3"/>
    <mergeCell ref="A4:C4"/>
    <mergeCell ref="A5:B5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Normal="100" workbookViewId="0">
      <selection activeCell="B70" sqref="A1:H7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2026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47810279.450000003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-35624331.079999998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865358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168751.64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-13220058.01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5" x14ac:dyDescent="0.2">
      <c r="B49" s="131" t="s">
        <v>406</v>
      </c>
      <c r="C49" s="130">
        <f>H1</f>
        <v>2026</v>
      </c>
    </row>
    <row r="50" spans="1:5" x14ac:dyDescent="0.2">
      <c r="A50" s="22">
        <v>8210</v>
      </c>
      <c r="B50" s="103" t="s">
        <v>47</v>
      </c>
      <c r="C50" s="160">
        <v>-47810279.450000003</v>
      </c>
    </row>
    <row r="51" spans="1:5" x14ac:dyDescent="0.2">
      <c r="A51" s="22">
        <v>8220</v>
      </c>
      <c r="B51" s="103" t="s">
        <v>46</v>
      </c>
      <c r="C51" s="160">
        <v>36925575.350000001</v>
      </c>
    </row>
    <row r="52" spans="1:5" x14ac:dyDescent="0.2">
      <c r="A52" s="22">
        <v>8230</v>
      </c>
      <c r="B52" s="103" t="s">
        <v>593</v>
      </c>
      <c r="C52" s="160">
        <v>-865358</v>
      </c>
    </row>
    <row r="53" spans="1:5" x14ac:dyDescent="0.2">
      <c r="A53" s="22">
        <v>8240</v>
      </c>
      <c r="B53" s="103" t="s">
        <v>45</v>
      </c>
      <c r="C53" s="160">
        <v>1021588.11</v>
      </c>
    </row>
    <row r="54" spans="1:5" x14ac:dyDescent="0.2">
      <c r="A54" s="22">
        <v>8250</v>
      </c>
      <c r="B54" s="103" t="s">
        <v>44</v>
      </c>
      <c r="C54" s="160">
        <v>0</v>
      </c>
    </row>
    <row r="55" spans="1:5" x14ac:dyDescent="0.2">
      <c r="A55" s="22">
        <v>8260</v>
      </c>
      <c r="B55" s="103" t="s">
        <v>43</v>
      </c>
      <c r="C55" s="160">
        <v>0</v>
      </c>
    </row>
    <row r="56" spans="1:5" x14ac:dyDescent="0.2">
      <c r="A56" s="22">
        <v>8270</v>
      </c>
      <c r="B56" s="103" t="s">
        <v>42</v>
      </c>
      <c r="C56" s="160">
        <v>10728473.99</v>
      </c>
    </row>
    <row r="58" spans="1:5" x14ac:dyDescent="0.2">
      <c r="B58" s="14" t="s">
        <v>518</v>
      </c>
    </row>
    <row r="62" spans="1:5" x14ac:dyDescent="0.2">
      <c r="B62" s="200" t="s">
        <v>598</v>
      </c>
      <c r="C62" s="199" t="s">
        <v>598</v>
      </c>
      <c r="D62" s="199"/>
      <c r="E62" s="199"/>
    </row>
    <row r="63" spans="1:5" x14ac:dyDescent="0.2">
      <c r="B63" s="197" t="s">
        <v>599</v>
      </c>
      <c r="C63" s="198" t="s">
        <v>600</v>
      </c>
      <c r="D63" s="198"/>
      <c r="E63" s="198"/>
    </row>
    <row r="64" spans="1:5" x14ac:dyDescent="0.2">
      <c r="B64" s="196"/>
      <c r="C64" s="198"/>
      <c r="D64" s="198"/>
      <c r="E64" s="198"/>
    </row>
    <row r="65" spans="2:5" x14ac:dyDescent="0.2">
      <c r="B65" s="196"/>
      <c r="C65" s="198"/>
      <c r="D65" s="198"/>
      <c r="E65" s="198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99" t="s">
        <v>601</v>
      </c>
      <c r="C69" s="199"/>
      <c r="D69" s="199"/>
      <c r="E69" s="199"/>
    </row>
    <row r="70" spans="2:5" x14ac:dyDescent="0.2">
      <c r="B70" s="198" t="s">
        <v>602</v>
      </c>
      <c r="C70" s="198"/>
      <c r="D70" s="198"/>
      <c r="E70" s="198"/>
    </row>
    <row r="71" spans="2:5" x14ac:dyDescent="0.2">
      <c r="B71" s="198"/>
      <c r="C71" s="198"/>
      <c r="D71" s="198"/>
      <c r="E71" s="198"/>
    </row>
    <row r="72" spans="2:5" x14ac:dyDescent="0.2">
      <c r="B72" s="198"/>
      <c r="C72" s="198"/>
      <c r="D72" s="198"/>
      <c r="E72" s="198"/>
    </row>
  </sheetData>
  <sheetProtection formatCells="0" formatColumns="0" formatRows="0" insertColumns="0" insertRows="0" insertHyperlinks="0" deleteColumns="0" deleteRows="0" sort="0" autoFilter="0" pivotTables="0"/>
  <mergeCells count="11">
    <mergeCell ref="C62:E62"/>
    <mergeCell ref="B63:B65"/>
    <mergeCell ref="C63:E65"/>
    <mergeCell ref="B69:E69"/>
    <mergeCell ref="B70:E72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2026-04-24T16:56:39Z</cp:lastPrinted>
  <dcterms:created xsi:type="dcterms:W3CDTF">2012-12-11T20:36:24Z</dcterms:created>
  <dcterms:modified xsi:type="dcterms:W3CDTF">2026-04-24T16:56:40Z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